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PL\Comissão de Licitação - 2022\Tomada de Preços\TP 002 - Cobertura Quadra Poliesportiva CEI Suely Paschoal\TR, planilha e projetos executivos\"/>
    </mc:Choice>
  </mc:AlternateContent>
  <xr:revisionPtr revIDLastSave="0" documentId="13_ncr:1_{FA53EEF8-D86D-4880-BED3-993A2A29010D}" xr6:coauthVersionLast="34" xr6:coauthVersionMax="34" xr10:uidLastSave="{00000000-0000-0000-0000-000000000000}"/>
  <bookViews>
    <workbookView xWindow="-13620" yWindow="-3405" windowWidth="13740" windowHeight="23790" tabRatio="660" xr2:uid="{00000000-000D-0000-FFFF-FFFF00000000}"/>
  </bookViews>
  <sheets>
    <sheet name="Orçamento Estimativo" sheetId="46" r:id="rId1"/>
    <sheet name="Cronograma Físico-Financeiro" sheetId="47" r:id="rId2"/>
  </sheets>
  <externalReferences>
    <externalReference r:id="rId3"/>
    <externalReference r:id="rId4"/>
    <externalReference r:id="rId5"/>
  </externalReferences>
  <definedNames>
    <definedName name="\0" localSheetId="0">#REF!</definedName>
    <definedName name="\0">#REF!</definedName>
    <definedName name="__INS01">[1]INSUMOS!$C$2</definedName>
    <definedName name="__INS02">[1]INSUMOS!$C$3</definedName>
    <definedName name="__INS03">[1]INSUMOS!$C$4</definedName>
    <definedName name="__INS04">[1]INSUMOS!$C$6</definedName>
    <definedName name="__INS05">[2]INSUMOS!$C$12</definedName>
    <definedName name="__INS07">[1]INSUMOS!$C$16</definedName>
    <definedName name="__INS08">[1]INSUMOS!$C$17</definedName>
    <definedName name="__INS09">[1]INSUMOS!$C$18</definedName>
    <definedName name="__INS10">[1]INSUMOS!$C$19</definedName>
    <definedName name="__INS11">[2]INSUMOS!$C$20</definedName>
    <definedName name="__INS14">[1]INSUMOS!$C$23</definedName>
    <definedName name="__INS16">[1]INSUMOS!$C$25</definedName>
    <definedName name="__INS17">[1]INSUMOS!$C$26</definedName>
    <definedName name="__INS19">[1]INSUMOS!$C$29</definedName>
    <definedName name="__INS20">[1]INSUMOS!$C$30</definedName>
    <definedName name="__INS21">[1]INSUMOS!$C$31</definedName>
    <definedName name="__INS22">[1]INSUMOS!$C$36</definedName>
    <definedName name="__INS25">[1]INSUMOS!$C$42</definedName>
    <definedName name="__INS26">[1]INSUMOS!$C$43</definedName>
    <definedName name="__INS27">[1]INSUMOS!$C$44</definedName>
    <definedName name="__INS28">[1]INSUMOS!$C$45</definedName>
    <definedName name="__INS30">[1]INSUMOS!$C$47</definedName>
    <definedName name="__INS31">[1]INSUMOS!$C$48</definedName>
    <definedName name="__INS33">[2]INSUMOS!$C$52</definedName>
    <definedName name="__INS37">[2]INSUMOS!$C$56</definedName>
    <definedName name="__INS42">[2]INSUMOS!$C$61</definedName>
    <definedName name="__INS47">[2]INSUMOS!$C$66</definedName>
    <definedName name="__tre3">[1]INSUMOS!$C$66</definedName>
    <definedName name="_Fill" localSheetId="0" hidden="1">#REF!</definedName>
    <definedName name="_Fill" hidden="1">#REF!</definedName>
    <definedName name="_INS06">[2]INSUMOS!$C$14</definedName>
    <definedName name="_INS12" localSheetId="0">#REF!</definedName>
    <definedName name="_INS12">#REF!</definedName>
    <definedName name="_INS13" localSheetId="0">#REF!</definedName>
    <definedName name="_INS13">#REF!</definedName>
    <definedName name="_INS15" localSheetId="0">#REF!</definedName>
    <definedName name="_INS15">#REF!</definedName>
    <definedName name="_INS18" localSheetId="0">#REF!</definedName>
    <definedName name="_INS18">#REF!</definedName>
    <definedName name="_INS23" localSheetId="0">#REF!</definedName>
    <definedName name="_INS23">#REF!</definedName>
    <definedName name="_INS24" localSheetId="0">#REF!</definedName>
    <definedName name="_INS24">#REF!</definedName>
    <definedName name="_INS29" localSheetId="0">#REF!</definedName>
    <definedName name="_INS29">#REF!</definedName>
    <definedName name="_INS32" localSheetId="0">#REF!</definedName>
    <definedName name="_INS32">#REF!</definedName>
    <definedName name="_INS34" localSheetId="0">#REF!</definedName>
    <definedName name="_INS34">#REF!</definedName>
    <definedName name="_INS35" localSheetId="0">#REF!</definedName>
    <definedName name="_INS35">#REF!</definedName>
    <definedName name="_INS36" localSheetId="0">#REF!</definedName>
    <definedName name="_INS36">#REF!</definedName>
    <definedName name="_INS38" localSheetId="0">#REF!</definedName>
    <definedName name="_INS38">#REF!</definedName>
    <definedName name="_INS39" localSheetId="0">#REF!</definedName>
    <definedName name="_INS39">#REF!</definedName>
    <definedName name="_INS40" localSheetId="0">#REF!</definedName>
    <definedName name="_INS40">#REF!</definedName>
    <definedName name="_INS41" localSheetId="0">#REF!</definedName>
    <definedName name="_INS41">#REF!</definedName>
    <definedName name="_INS43" localSheetId="0">#REF!</definedName>
    <definedName name="_INS43">#REF!</definedName>
    <definedName name="_INS44" localSheetId="0">#REF!</definedName>
    <definedName name="_INS44">#REF!</definedName>
    <definedName name="_INS45" localSheetId="0">#REF!</definedName>
    <definedName name="_INS45">#REF!</definedName>
    <definedName name="_INS46" localSheetId="0">#REF!</definedName>
    <definedName name="_INS46">#REF!</definedName>
    <definedName name="_INS48" localSheetId="0">#REF!</definedName>
    <definedName name="_INS48">#REF!</definedName>
    <definedName name="A" localSheetId="0">#REF!</definedName>
    <definedName name="A">#REF!</definedName>
    <definedName name="AA" localSheetId="0">#REF!</definedName>
    <definedName name="AA">#REF!</definedName>
    <definedName name="acresc_admin" localSheetId="0">#REF!</definedName>
    <definedName name="acresc_admin">#REF!</definedName>
    <definedName name="acresc_alvenaria" localSheetId="0">#REF!</definedName>
    <definedName name="acresc_alvenaria">#REF!</definedName>
    <definedName name="acresc_ar" localSheetId="0">#REF!</definedName>
    <definedName name="acresc_ar">#REF!</definedName>
    <definedName name="acresc_cobertura" localSheetId="0">#REF!</definedName>
    <definedName name="acresc_cobertura">#REF!</definedName>
    <definedName name="acresc_eletrica" localSheetId="0">#REF!</definedName>
    <definedName name="acresc_eletrica">#REF!</definedName>
    <definedName name="acresc_estrutura" localSheetId="0">#REF!</definedName>
    <definedName name="acresc_estrutura">#REF!</definedName>
    <definedName name="acresc_fundacao" localSheetId="0">#REF!</definedName>
    <definedName name="acresc_fundacao">#REF!</definedName>
    <definedName name="acresc_impermeabilizacao" localSheetId="0">#REF!</definedName>
    <definedName name="acresc_impermeabilizacao">#REF!</definedName>
    <definedName name="acresc_piso_concreto" localSheetId="0">#REF!</definedName>
    <definedName name="acresc_piso_concreto">#REF!</definedName>
    <definedName name="acresc_serv_preliminares" localSheetId="0">#REF!</definedName>
    <definedName name="acresc_serv_preliminares">#REF!</definedName>
    <definedName name="acresc_serv_terra" localSheetId="0">#REF!</definedName>
    <definedName name="acresc_serv_terra">#REF!</definedName>
    <definedName name="adm" localSheetId="0">#REF!</definedName>
    <definedName name="adm">#REF!</definedName>
    <definedName name="_xlnm.Print_Area" localSheetId="1">'Cronograma Físico-Financeiro'!$A$1:$E$16</definedName>
    <definedName name="_xlnm.Print_Area" localSheetId="0">'Orçamento Estimativo'!$A$1:$G$120</definedName>
    <definedName name="er">[1]INSUMOS!$C$14</definedName>
    <definedName name="Excel_BuiltIn__FilterDatabase_2">"$#REF!.$A$6:$G$2467"</definedName>
    <definedName name="Excel_BuiltIn__FilterDatabase_2_1" localSheetId="0">#REF!</definedName>
    <definedName name="Excel_BuiltIn__FilterDatabase_2_1">#REF!</definedName>
    <definedName name="Excel_BuiltIn_Print_Area" localSheetId="0">#REF!</definedName>
    <definedName name="Excel_BuiltIn_Print_Area">#REF!</definedName>
    <definedName name="Excel_BuiltIn_Print_Area_1_1_1" localSheetId="0">#REF!</definedName>
    <definedName name="Excel_BuiltIn_Print_Area_1_1_1">#REF!</definedName>
    <definedName name="Excel_BuiltIn_Print_Area_13" localSheetId="0">#REF!</definedName>
    <definedName name="Excel_BuiltIn_Print_Area_13">#REF!</definedName>
    <definedName name="Excel_BuiltIn_Print_Area_13_1" localSheetId="0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_1" localSheetId="0">#REF!</definedName>
    <definedName name="Excel_BuiltIn_Print_Area_2_1">#REF!</definedName>
    <definedName name="Excel_BuiltIn_Print_Area_2_1_1">"$#REF!.$A$1:$F$2467"</definedName>
    <definedName name="Excel_BuiltIn_Print_Area_2_1_1_1_1_1_1" localSheetId="0">#REF!</definedName>
    <definedName name="Excel_BuiltIn_Print_Area_2_1_1_1_1_1_1">#REF!</definedName>
    <definedName name="Excel_BuiltIn_Print_Area_2_1_1_1_1_1_1_1" localSheetId="0">#REF!</definedName>
    <definedName name="Excel_BuiltIn_Print_Area_2_1_1_1_1_1_1_1">#REF!</definedName>
    <definedName name="Excel_BuiltIn_Print_Area_2_1_1_1_1_1_1_1_1" localSheetId="0">#REF!</definedName>
    <definedName name="Excel_BuiltIn_Print_Area_2_1_1_1_1_1_1_1_1">#REF!</definedName>
    <definedName name="Excel_BuiltIn_Print_Area_2_1_1_1_1_1_1_1_1_1" localSheetId="0">#REF!</definedName>
    <definedName name="Excel_BuiltIn_Print_Area_2_1_1_1_1_1_1_1_1_1">#REF!</definedName>
    <definedName name="Excel_BuiltIn_Print_Area_2_1_1_1_1_1_1_1_1_1_1" localSheetId="0">#REF!</definedName>
    <definedName name="Excel_BuiltIn_Print_Area_2_1_1_1_1_1_1_1_1_1_1">#REF!</definedName>
    <definedName name="Excel_BuiltIn_Print_Area_2_1_1_1_1_1_1_1_1_1_1_1" localSheetId="0">#REF!</definedName>
    <definedName name="Excel_BuiltIn_Print_Area_2_1_1_1_1_1_1_1_1_1_1_1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9" localSheetId="0">#REF!</definedName>
    <definedName name="Excel_BuiltIn_Print_Area_9">#REF!</definedName>
    <definedName name="Excel_BuiltIn_Print_Titles_10" localSheetId="0">#REF!</definedName>
    <definedName name="Excel_BuiltIn_Print_Titles_10">#REF!</definedName>
    <definedName name="Excel_BuiltIn_Print_Titles_10_1">"$BLH_QUA.$A$1:$AMJ$10"</definedName>
    <definedName name="Excel_BuiltIn_Print_Titles_11" localSheetId="0">#REF!</definedName>
    <definedName name="Excel_BuiltIn_Print_Titles_11">#REF!</definedName>
    <definedName name="Excel_BuiltIn_Print_Titles_11_1">"$PA_02CD.$A$1:$AMJ$9"</definedName>
    <definedName name="Excel_BuiltIn_Print_Titles_12" localSheetId="0">#REF!</definedName>
    <definedName name="Excel_BuiltIn_Print_Titles_12">#REF!</definedName>
    <definedName name="Excel_BuiltIn_Print_Titles_12_1">"$PA_02SD.$A$1:$AMJ$9"</definedName>
    <definedName name="Excel_BuiltIn_Print_Titles_13" localSheetId="0">#REF!</definedName>
    <definedName name="Excel_BuiltIn_Print_Titles_13">#REF!</definedName>
    <definedName name="Excel_BuiltIn_Print_Titles_13_1">"$PA_01SD.$A$1:$AMJ$9"</definedName>
    <definedName name="Excel_BuiltIn_Print_Titles_14">"$PA_01CD.$A$1:$AMJ$9"</definedName>
    <definedName name="Excel_BuiltIn_Print_Titles_2_1">"$#REF!.$A$1:$AMJ$6"</definedName>
    <definedName name="Excel_BuiltIn_Print_Titles_3" localSheetId="0">#REF!</definedName>
    <definedName name="Excel_BuiltIn_Print_Titles_3">#REF!</definedName>
    <definedName name="Excel_BuiltIn_Print_Titles_3_1">"$BLA_ADM.$A$1:$AMJ$9"</definedName>
    <definedName name="Excel_BuiltIn_Print_Titles_3_1_1">"$BLB_AU_BI.$A$1:$AMJ$1"</definedName>
    <definedName name="Excel_BuiltIn_Print_Titles_4" localSheetId="0">#REF!</definedName>
    <definedName name="Excel_BuiltIn_Print_Titles_4">#REF!</definedName>
    <definedName name="Excel_BuiltIn_Print_Titles_4_1">"$BLB_AU_BI.$A$1:$AMJ$8"</definedName>
    <definedName name="Excel_BuiltIn_Print_Titles_5" localSheetId="0">#REF!</definedName>
    <definedName name="Excel_BuiltIn_Print_Titles_5">#REF!</definedName>
    <definedName name="Excel_BuiltIn_Print_Titles_5_1">"$BLC_LAB.$A$1:$AMJ$8"</definedName>
    <definedName name="Excel_BuiltIn_Print_Titles_6" localSheetId="0">#REF!</definedName>
    <definedName name="Excel_BuiltIn_Print_Titles_6">#REF!</definedName>
    <definedName name="Excel_BuiltIn_Print_Titles_6_1">"$BLD_PAT.$A$1:$AMJ$8"</definedName>
    <definedName name="Excel_BuiltIn_Print_Titles_7" localSheetId="0">#REF!</definedName>
    <definedName name="Excel_BuiltIn_Print_Titles_7">#REF!</definedName>
    <definedName name="Excel_BuiltIn_Print_Titles_7_1">"$BLE_4SL_SAN.$A$1:$AMJ$8"</definedName>
    <definedName name="Excel_BuiltIn_Print_Titles_8" localSheetId="0">#REF!</definedName>
    <definedName name="Excel_BuiltIn_Print_Titles_8">#REF!</definedName>
    <definedName name="Excel_BuiltIn_Print_Titles_8_1">"$BLF_4SL.$A$1:$AMJ$8"</definedName>
    <definedName name="Excel_BuiltIn_Print_Titles_9" localSheetId="0">#REF!</definedName>
    <definedName name="Excel_BuiltIn_Print_Titles_9">#REF!</definedName>
    <definedName name="Excel_BuiltIn_Print_Titles_9_1">"$BLG_VES.$A$1:$AMJ$10"</definedName>
    <definedName name="ijol">[1]INSUMOS!$C$61</definedName>
    <definedName name="INS03A">[1]INSUMOS!$C$5</definedName>
    <definedName name="INS04A">[1]INSUMOS!$C$7</definedName>
    <definedName name="INS04B">[1]INSUMOS!$C$8</definedName>
    <definedName name="INS05A" localSheetId="0">#REF!</definedName>
    <definedName name="INS05A">#REF!</definedName>
    <definedName name="INS06B" localSheetId="0">#REF!</definedName>
    <definedName name="INS06B">#REF!</definedName>
    <definedName name="INS17A">[1]INSUMOS!$C$27</definedName>
    <definedName name="INS21B" localSheetId="0">#REF!</definedName>
    <definedName name="INS21B">#REF!</definedName>
    <definedName name="INS21C">[1]INSUMOS!$C$33</definedName>
    <definedName name="INS21D">[1]INSUMOS!$C$34</definedName>
    <definedName name="INS21E">[1]INSUMOS!$C$35</definedName>
    <definedName name="INS24A">[1]INSUMOS!$C$38</definedName>
    <definedName name="INS24AA" localSheetId="0">#REF!</definedName>
    <definedName name="INS24AA">#REF!</definedName>
    <definedName name="INS24BB" localSheetId="0">#REF!</definedName>
    <definedName name="INS24BB">#REF!</definedName>
    <definedName name="INS24D">[1]INSUMOS!$C$39</definedName>
    <definedName name="INS31A" localSheetId="0">#REF!</definedName>
    <definedName name="INS31A">#REF!</definedName>
    <definedName name="INS31B" localSheetId="0">#REF!</definedName>
    <definedName name="INS31B">#REF!</definedName>
    <definedName name="INS4C">[1]INSUMOS!$C$9</definedName>
    <definedName name="INS4D" localSheetId="0">#REF!</definedName>
    <definedName name="INS4D">#REF!</definedName>
    <definedName name="INS4E" localSheetId="0">#REF!</definedName>
    <definedName name="INS4E">#REF!</definedName>
    <definedName name="lui" localSheetId="0">#REF!</definedName>
    <definedName name="lui">#REF!</definedName>
    <definedName name="opa" localSheetId="0">#REF!</definedName>
    <definedName name="opa">#REF!</definedName>
    <definedName name="PERC_REAJUSTE" localSheetId="0">#REF!</definedName>
    <definedName name="PERC_REAJUSTE">#REF!</definedName>
    <definedName name="TAXA_BDI">[3]DADOS!$B$6</definedName>
    <definedName name="taxa_desconto" localSheetId="0">#REF!</definedName>
    <definedName name="taxa_desconto">#REF!</definedName>
    <definedName name="taxa_reajuste" localSheetId="0">#REF!</definedName>
    <definedName name="taxa_reajuste">#REF!</definedName>
    <definedName name="TAXA_REAJUSTE_INCC" localSheetId="0">#REF!</definedName>
    <definedName name="TAXA_REAJUSTE_INCC">#REF!</definedName>
    <definedName name="_xlnm.Print_Titles" localSheetId="0">'Orçamento Estimativo'!$1:$1</definedName>
    <definedName name="valor_global_contrato" localSheetId="0">#REF!</definedName>
    <definedName name="valor_global_contrato">#REF!</definedName>
    <definedName name="XXXXXXXXXXXXX" localSheetId="0">#REF!</definedName>
    <definedName name="XXXXXXXXXXXXX">#REF!</definedName>
  </definedNames>
  <calcPr calcId="179017"/>
</workbook>
</file>

<file path=xl/calcChain.xml><?xml version="1.0" encoding="utf-8"?>
<calcChain xmlns="http://schemas.openxmlformats.org/spreadsheetml/2006/main">
  <c r="G33" i="46" l="1"/>
  <c r="G32" i="46"/>
  <c r="G95" i="46" l="1"/>
  <c r="G49" i="46" l="1"/>
  <c r="G29" i="46"/>
  <c r="G50" i="46" l="1"/>
  <c r="G51" i="46"/>
  <c r="G54" i="46"/>
  <c r="G52" i="46"/>
  <c r="G53" i="46"/>
  <c r="G71" i="46" l="1"/>
  <c r="G72" i="46"/>
  <c r="G73" i="46"/>
  <c r="G74" i="46"/>
  <c r="G75" i="46"/>
  <c r="G76" i="46"/>
  <c r="G77" i="46"/>
  <c r="G78" i="46"/>
  <c r="G79" i="46"/>
  <c r="G80" i="46"/>
  <c r="G81" i="46"/>
  <c r="G82" i="46"/>
  <c r="G83" i="46"/>
  <c r="G84" i="46"/>
  <c r="G85" i="46"/>
  <c r="G86" i="46"/>
  <c r="G87" i="46"/>
  <c r="G88" i="46"/>
  <c r="G89" i="46"/>
  <c r="G90" i="46"/>
  <c r="G91" i="46"/>
  <c r="G96" i="46"/>
  <c r="G94" i="46"/>
  <c r="G111" i="46"/>
  <c r="G112" i="46"/>
  <c r="G113" i="46"/>
  <c r="G36" i="46"/>
  <c r="G37" i="46" s="1"/>
  <c r="G66" i="46"/>
  <c r="G110" i="46"/>
  <c r="G97" i="46" l="1"/>
  <c r="G59" i="46"/>
  <c r="G61" i="46"/>
  <c r="G30" i="46"/>
  <c r="G20" i="46"/>
  <c r="G21" i="46"/>
  <c r="G22" i="46"/>
  <c r="G23" i="46"/>
  <c r="G24" i="46"/>
  <c r="G25" i="46"/>
  <c r="G26" i="46"/>
  <c r="G27" i="46"/>
  <c r="G28" i="46"/>
  <c r="G31" i="46"/>
  <c r="G14" i="46"/>
  <c r="G15" i="46"/>
  <c r="G13" i="46"/>
  <c r="G4" i="46"/>
  <c r="G5" i="46"/>
  <c r="G16" i="46" l="1"/>
  <c r="G70" i="46" l="1"/>
  <c r="G69" i="46"/>
  <c r="G92" i="46" l="1"/>
  <c r="G40" i="46" l="1"/>
  <c r="G41" i="46"/>
  <c r="G42" i="46"/>
  <c r="G43" i="46"/>
  <c r="G39" i="46"/>
  <c r="G44" i="46" l="1"/>
  <c r="G62" i="46" l="1"/>
  <c r="G106" i="46"/>
  <c r="G105" i="46"/>
  <c r="G60" i="46"/>
  <c r="G58" i="46"/>
  <c r="G57" i="46"/>
  <c r="G63" i="46" l="1"/>
  <c r="G10" i="46" l="1"/>
  <c r="G11" i="46"/>
  <c r="G12" i="46"/>
  <c r="G19" i="46"/>
  <c r="G34" i="46" s="1"/>
  <c r="G65" i="46"/>
  <c r="G67" i="46" s="1"/>
  <c r="G9" i="46"/>
  <c r="G48" i="46"/>
  <c r="G47" i="46"/>
  <c r="G46" i="46"/>
  <c r="G99" i="46"/>
  <c r="G100" i="46" s="1"/>
  <c r="G55" i="46" l="1"/>
  <c r="G17" i="46"/>
  <c r="G115" i="46"/>
  <c r="G114" i="46"/>
  <c r="G109" i="46"/>
  <c r="G104" i="46"/>
  <c r="G103" i="46"/>
  <c r="G102" i="46"/>
  <c r="G107" i="46" l="1"/>
  <c r="E16" i="47" s="1"/>
  <c r="E17" i="47" s="1"/>
  <c r="G116" i="46"/>
  <c r="G6" i="46"/>
  <c r="D16" i="47" l="1"/>
  <c r="D17" i="47" s="1"/>
  <c r="G3" i="46"/>
  <c r="G7" i="46" l="1"/>
  <c r="C16" i="47" l="1"/>
  <c r="C17" i="47" s="1"/>
  <c r="G118" i="46"/>
  <c r="G119" i="46" s="1"/>
  <c r="G120" i="46" s="1"/>
</calcChain>
</file>

<file path=xl/sharedStrings.xml><?xml version="1.0" encoding="utf-8"?>
<sst xmlns="http://schemas.openxmlformats.org/spreadsheetml/2006/main" count="328" uniqueCount="243">
  <si>
    <t>UN</t>
  </si>
  <si>
    <t>DESCRIÇÃO</t>
  </si>
  <si>
    <t>QUANT.</t>
  </si>
  <si>
    <t>N° ITEM</t>
  </si>
  <si>
    <t>2.1</t>
  </si>
  <si>
    <t>CUSTO TOTAL (R$)</t>
  </si>
  <si>
    <t>CUSTO UNITÁRIO  (R$)</t>
  </si>
  <si>
    <t>4.1</t>
  </si>
  <si>
    <t xml:space="preserve">OBSERVAÇÃO: </t>
  </si>
  <si>
    <t>5.1</t>
  </si>
  <si>
    <t>5.2</t>
  </si>
  <si>
    <t>ADMINISTRAÇÃO</t>
  </si>
  <si>
    <t>SERVIÇOS COMPLEMENTARES</t>
  </si>
  <si>
    <t>m²</t>
  </si>
  <si>
    <t>h</t>
  </si>
  <si>
    <t>TOTAL</t>
  </si>
  <si>
    <t>2.2</t>
  </si>
  <si>
    <t>2.3</t>
  </si>
  <si>
    <t>2.4</t>
  </si>
  <si>
    <t>3.1</t>
  </si>
  <si>
    <t>5.3</t>
  </si>
  <si>
    <t>m³</t>
  </si>
  <si>
    <t>m</t>
  </si>
  <si>
    <t>un</t>
  </si>
  <si>
    <t>MOBILIZAÇÃO DO CANTEIRO DE OBRAS - INCLUSIVE CARGA E DESCARGA E A HORA</t>
  </si>
  <si>
    <t>DESMOBILIZAÇÃO DO CANTEIRO DE OBRAS - INCLUSIVE CARGA E DESCARGA E A HORA</t>
  </si>
  <si>
    <t>CREA-GO</t>
  </si>
  <si>
    <t>REGISTRO DE ART NO CREA-GO</t>
  </si>
  <si>
    <t>SERVIÇOS PRELIMINARES</t>
  </si>
  <si>
    <t>FUNDAÇÃO</t>
  </si>
  <si>
    <t>CORPO DE PROVA</t>
  </si>
  <si>
    <t>ESCAVACAO TUBULOES A CEU ABERTO - (OBRAS CIVIS)</t>
  </si>
  <si>
    <t>LANÇAMENTO/APLICAÇÃO/ADENSAMENTO DE CONCRETO EM FUNDAÇÃO- (O.C.)</t>
  </si>
  <si>
    <t>kg</t>
  </si>
  <si>
    <t>ALVENARIA</t>
  </si>
  <si>
    <t>TELHA TÉRMICA</t>
  </si>
  <si>
    <t>94216 (SINAPI)</t>
  </si>
  <si>
    <t>TELHAMENTO COM TELHA METÁLICA TERMOACÚSTICA E = 30 MM, COM ATÉ 2 ÁGUAS, INCLUSO IÇAMENTO. AF_07/2019</t>
  </si>
  <si>
    <t>PINTURA</t>
  </si>
  <si>
    <t>ALVENARIA DE TIJOLO FURADO 1/2 VEZ 11,5 X 19 X 19 - ARG. ( 1 CALH:4ARML + 100 KG DE CI/M3)</t>
  </si>
  <si>
    <t>REBOCO (1CALH:4ARFC+100KG CI/M3) ESP.= 1CM</t>
  </si>
  <si>
    <t>EPI/PPRA/PCMSO/EXAMES/TREINAMENTO/VISITAS (&lt; 20 EMPREGADOS).</t>
  </si>
  <si>
    <t>EMASSAMENTO COM MASSA PVA DUAS DEMAOS</t>
  </si>
  <si>
    <t>CHAPISCO COMUM EM FACHADA</t>
  </si>
  <si>
    <t>1.1</t>
  </si>
  <si>
    <t>1.2</t>
  </si>
  <si>
    <t>1.3</t>
  </si>
  <si>
    <t>1.4</t>
  </si>
  <si>
    <t>SUB-TOTAL 1</t>
  </si>
  <si>
    <t>2.5</t>
  </si>
  <si>
    <t>2.6</t>
  </si>
  <si>
    <t>2.7</t>
  </si>
  <si>
    <t>SUB-TOTAL 2</t>
  </si>
  <si>
    <t>3.2</t>
  </si>
  <si>
    <t>3.3</t>
  </si>
  <si>
    <t>3.4</t>
  </si>
  <si>
    <t>3.5</t>
  </si>
  <si>
    <t>3.6</t>
  </si>
  <si>
    <t>3.7</t>
  </si>
  <si>
    <t>SUB-TOTAL 3</t>
  </si>
  <si>
    <t>SUB-TOTAL 4</t>
  </si>
  <si>
    <t>6.1</t>
  </si>
  <si>
    <t>SUB-TOTAL 6</t>
  </si>
  <si>
    <t>7.1</t>
  </si>
  <si>
    <t>SUB-TOTAL 7</t>
  </si>
  <si>
    <t>8.1</t>
  </si>
  <si>
    <t>9.1</t>
  </si>
  <si>
    <t>SUB-TOTAL 9</t>
  </si>
  <si>
    <t>ENCARREGADO / TOPOGRAFIA(OBRAS CIVIS - PARTICIPAÇÃO 01 MÊS)</t>
  </si>
  <si>
    <t>6.2</t>
  </si>
  <si>
    <t>6.3</t>
  </si>
  <si>
    <t>10.1</t>
  </si>
  <si>
    <t>BARRACÃO DE OBRAS PADRÃO GOINFRA ( BLOCOS, COBERTURAS, PASSARELAS E MÓVEIS) , SEM ALOJAMENTO E LAVANDERIA , COM PINTURA, EM CONSONÂNCIA COM AS NR's, EM ESPECIAL A NR-18, INCLUSO INSTALAÇÕES ELÉTRICAS E HIDROSSANITÁRIAS - ( COM REAPROVEITAMENTO 1 VEZ )</t>
  </si>
  <si>
    <t>2.8</t>
  </si>
  <si>
    <t>SUB-TOTAL 5</t>
  </si>
  <si>
    <t>7.2</t>
  </si>
  <si>
    <t>7.3</t>
  </si>
  <si>
    <t>7.4</t>
  </si>
  <si>
    <t>7.5</t>
  </si>
  <si>
    <t>SUB-TOTAL 8</t>
  </si>
  <si>
    <t>11.1</t>
  </si>
  <si>
    <t>SUB-TOTAL 11</t>
  </si>
  <si>
    <t>INSTALAÇÕES ELÉTRICAS</t>
  </si>
  <si>
    <t>9.2</t>
  </si>
  <si>
    <t>9.3</t>
  </si>
  <si>
    <t>9.4</t>
  </si>
  <si>
    <t>9.5</t>
  </si>
  <si>
    <t>9.6</t>
  </si>
  <si>
    <t>FITA ISOLANTE, ROLO DE 20,00 M</t>
  </si>
  <si>
    <t>12.1</t>
  </si>
  <si>
    <t>12.2</t>
  </si>
  <si>
    <t>12.3</t>
  </si>
  <si>
    <t>12.4</t>
  </si>
  <si>
    <t>12.5</t>
  </si>
  <si>
    <t>9.7</t>
  </si>
  <si>
    <t>9.8</t>
  </si>
  <si>
    <t>9.9</t>
  </si>
  <si>
    <t>9.10</t>
  </si>
  <si>
    <t>9.11</t>
  </si>
  <si>
    <t>3.8</t>
  </si>
  <si>
    <t>SUB-TOTAL GERAL</t>
  </si>
  <si>
    <t>3.9</t>
  </si>
  <si>
    <t>TRANSPORTE DE ENTULHO/ TERRA EM CAÇAMBA ESTACIONÁRIA INCLUSO A CARGA MANUAL</t>
  </si>
  <si>
    <t>BONIFICAÇÃO DE DESPESAS INDIRETAS (BDI) 19,18%</t>
  </si>
  <si>
    <t>PINT.ESMALTE/ESQUAD.FERRO C/FUNDO ANTICOR.</t>
  </si>
  <si>
    <t>Item</t>
  </si>
  <si>
    <t>Descrição</t>
  </si>
  <si>
    <t>Serviços Preliminares</t>
  </si>
  <si>
    <t>Fundação</t>
  </si>
  <si>
    <t>Piso</t>
  </si>
  <si>
    <t>Alvenaria</t>
  </si>
  <si>
    <t>Pintura</t>
  </si>
  <si>
    <t>Instalações Elétricas</t>
  </si>
  <si>
    <t>Administração</t>
  </si>
  <si>
    <t>Serviços Complementares</t>
  </si>
  <si>
    <t>30 dias</t>
  </si>
  <si>
    <t>60 dias</t>
  </si>
  <si>
    <t>90 dias</t>
  </si>
  <si>
    <t>CRONOGRAMA FÍSICO-FINANCEIRO</t>
  </si>
  <si>
    <t>PLACA DE OBRA PLOTADA EM CHAPA METÁLICA 26 , AFIXADA EM CAVALETES DE MADEIRA DE LEI (VIGOTAS 6X12CM) - PADRÃO GOINFRA</t>
  </si>
  <si>
    <t>TAPUME EM CHAPA COMPENSADA RESINADA 6MM COM PORTÕES E FERRAGENS - PADRÃO GOINFRA</t>
  </si>
  <si>
    <t>ACO CA 50 - 8,0 MM  - (OBRAS CIVIS)</t>
  </si>
  <si>
    <t>ACO CA 50 - 10,0 MM  - (OBRAS CIVIS)</t>
  </si>
  <si>
    <t>CONCRETO USINADO BOMBEÁVEL FCK=20 MPA (O.C.)</t>
  </si>
  <si>
    <t>ACO CA 50 - 6,3 MM  - (OBRAS CIVIS)</t>
  </si>
  <si>
    <t>ACO CA-50 - 12,5 MM - (OBRAS CIVIS)</t>
  </si>
  <si>
    <t>PILARES TIPO 1</t>
  </si>
  <si>
    <t>CHAPA DE APOIO 1</t>
  </si>
  <si>
    <t>CHAPA DE APOIO 2</t>
  </si>
  <si>
    <t>ESTRUTURA METÁLICA CONVENCIONAL EM AÇO DO TIPO MR-250 / ASTM A36 COM FUNDO ANTICORROSIVO</t>
  </si>
  <si>
    <t>PINTURA DE PISO</t>
  </si>
  <si>
    <t>PINTURA POLIESPORTIVA /PISO INTERTRAVADO CINZA</t>
  </si>
  <si>
    <t>PINTURA LATEX ACRILICA 3 DEMAOS C/SELADOR (TINTA SUVINIL UVA-RUBI ACABAMENTO ACETINADO)</t>
  </si>
  <si>
    <t>ANDAIME METALICO FACHADEIRO (ALUGUEL/MES)</t>
  </si>
  <si>
    <t>ALAMBRADO EM TUBO INDUSTRIAL 2"#2,28 E TELA MALHA 4" FIO 12 (QUADRA ESPORTE) SEM PINTURA (INCLUSO PORTÕES)</t>
  </si>
  <si>
    <t>8.2</t>
  </si>
  <si>
    <t>ALANBRADO</t>
  </si>
  <si>
    <t>PAVIMENTO PAVER INTERTRAVADO ESPESSURA DE 10CM E FCK = 35 MPA</t>
  </si>
  <si>
    <t>5.4</t>
  </si>
  <si>
    <t>5.5</t>
  </si>
  <si>
    <t>7.6</t>
  </si>
  <si>
    <t>TOMADA HEXAGONAL DUPLA 2P + T - 10A - 250V. REFERÊNCIA WEG OU DE MELHOR QUALIDADE</t>
  </si>
  <si>
    <t>INTERRUPTOR DIFERENCIAL RESIDUAL (D.R.) TETRAPOLAR DE 25A-30mA</t>
  </si>
  <si>
    <t>SUB-TOTAL 10</t>
  </si>
  <si>
    <t>PLACA DE INAUGURACAO ACO ESCOVADO 42X60 CM</t>
  </si>
  <si>
    <t>ENGENHEIRO - (OBRAS CIVIS - PARTICIPAÇÃO 100% = 220H X QUANT MÊS (3) X 50%)</t>
  </si>
  <si>
    <t>MESTRE DE OBRAS - (OBRAS CIVIS - PARTICIPAÇÃO 100% = 220H X QUANT MÊS (3))</t>
  </si>
  <si>
    <t>TÉCNICO EM SEGURANÇA DO TRABALHO (OBRAS CIVIS - PARTICIPAÇÃO 100% = 220H X QUANT MÊS (3) X 50%)</t>
  </si>
  <si>
    <t>INTERRUPTOR 1 SEÇÃO (LINHA X OU EQUIVALENTE)</t>
  </si>
  <si>
    <t>CAIXA METALICA RET. 4" X 2" X 2"</t>
  </si>
  <si>
    <t>LUMINÁRIA TIPO ARANDELA DE USO EXTERNO BLINDADA COM GRADE ( MÉDIA ) - BASE E_x0002_27</t>
  </si>
  <si>
    <t>ELETRODUTO PVC FLEXÍVEL - MANGUEIRA CORRUGADA REFORÇADA - DIAM. 50MM</t>
  </si>
  <si>
    <t>ELETRODUTO PVC FLEXÍVEL - MANGUEIRA CORRUGADA LEVE - DIAM. 25MM</t>
  </si>
  <si>
    <t>FIO ISOLADO PVC 750 V, No. 2,5 MM2</t>
  </si>
  <si>
    <t>2 FIO ISOLADO PVC 750 V, No. 4 MM2</t>
  </si>
  <si>
    <t>ÁGUAS PLUVIAIS</t>
  </si>
  <si>
    <t>CALHA DE CHAPA GALVANIZADA</t>
  </si>
  <si>
    <t>TUBO LEVE PVC RIGIDO DIAMETRO 150 MM</t>
  </si>
  <si>
    <t>CAIXA DE PASSAGEM - ALVENARIA DE 1 VEZ COM REVESTIMENTO INTERNO EM REBOCO PAULISTA A-14</t>
  </si>
  <si>
    <t>BRACADEIRA METALICA TIPO "D" DIAM. 3/4"</t>
  </si>
  <si>
    <t>CAIXA METALICA OCTOGONAL FUNDO MOVEL,DUPLA 4"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</si>
  <si>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</si>
  <si>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</si>
  <si>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</si>
  <si>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</si>
  <si>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</si>
  <si>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</si>
  <si>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</si>
  <si>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</si>
  <si>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</si>
  <si>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</si>
  <si>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</si>
  <si>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</si>
  <si>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3.10</t>
  </si>
  <si>
    <t>3.11</t>
  </si>
  <si>
    <t>3.12</t>
  </si>
  <si>
    <t>13.1</t>
  </si>
  <si>
    <t>13.2</t>
  </si>
  <si>
    <t>13.3</t>
  </si>
  <si>
    <t>13.4</t>
  </si>
  <si>
    <t>13.5</t>
  </si>
  <si>
    <t>13.6</t>
  </si>
  <si>
    <t>13.7</t>
  </si>
  <si>
    <t>SUB-TOTAL 13</t>
  </si>
  <si>
    <t>Estrutura Metálica</t>
  </si>
  <si>
    <t>PISO</t>
  </si>
  <si>
    <t>Pintura de Piso</t>
  </si>
  <si>
    <t>Alambrado</t>
  </si>
  <si>
    <t>Águas Pluviais</t>
  </si>
  <si>
    <t>Telha Térmica</t>
  </si>
  <si>
    <t xml:space="preserve">BANCO CONCRETO POLIDO </t>
  </si>
  <si>
    <t>ELETRODUTO EM AÇO ZINCADO DIÂMETRO 3/4"</t>
  </si>
  <si>
    <t>LUVA EM AÇO ZINCADO DIÂMETRO 3/4"</t>
  </si>
  <si>
    <t>CURVA 90 GRAUS AÇO ZINCADO DIÂMETRO 3/4"</t>
  </si>
  <si>
    <t>CONDULETE METÁLICO - CAIXA COM 5 ENTRADAS</t>
  </si>
  <si>
    <t>CONDULETE METÁLICO - ADAPTADOR DE SAÍDA 3/4"</t>
  </si>
  <si>
    <t>FORMA DE TABUA U=8 VEZES  (CINTA E BALDRAME)</t>
  </si>
  <si>
    <t>PREPARO COM BETONEIRA (CINTA/BALDRAME) E TRANSPORTE MANUAL DE CONCRETO FCK-15 - (O.C.)</t>
  </si>
  <si>
    <t>AÇO CA-50A - 6,3 MM (1/4") - (CINTA E BALDRAME)</t>
  </si>
  <si>
    <t>CORTINA CANALETA CONCRETO 14X19X19 PARA SER CHEIA CONCRETO ARMADO (0, 0568M3/M2) - EXCLUSO O CONCRETO (BALDRAME)</t>
  </si>
  <si>
    <t>IMPERMEABILIZACAO VIGAS BALDRAMES E=2,0 CM</t>
  </si>
  <si>
    <t>6.4</t>
  </si>
  <si>
    <t>6.5</t>
  </si>
  <si>
    <t>6.6</t>
  </si>
  <si>
    <t>6.7</t>
  </si>
  <si>
    <t>6.8</t>
  </si>
  <si>
    <t>FORRO DE GESSO ACARTONADO PARA ÁREAS MOLHADAS, ESPESSURA DE 12,5 MM (FECHAMENTO DO BEIRAL)</t>
  </si>
  <si>
    <t>ENGENHEIRO - (OBRAS CIVIS - LAUDO / PROJETOS EXECUTIVOS / CONSULTORIA)</t>
  </si>
  <si>
    <t>3.13</t>
  </si>
  <si>
    <t>10.2</t>
  </si>
  <si>
    <t>10.3</t>
  </si>
  <si>
    <t>RUFO DE CHAPA GALVANIZADA</t>
  </si>
  <si>
    <t>SUSTENTAÇÃO DO BEIRAL E/OU ALVENARIAS</t>
  </si>
  <si>
    <t>CÓDIGO GOINFRA/SINAPI</t>
  </si>
  <si>
    <t>Custo mensal estimado (SEM BDI)</t>
  </si>
  <si>
    <t>Custo mensal estimado (COM BDI)</t>
  </si>
  <si>
    <t>3.14</t>
  </si>
  <si>
    <t>3.15</t>
  </si>
  <si>
    <t>PILARES TIPO 2</t>
  </si>
  <si>
    <t>BANZO FRONTAL E DE FUNDO</t>
  </si>
  <si>
    <t>BANZOS (SUP. E INF - PORTICO)</t>
  </si>
  <si>
    <t>BANZOS (SUP. E INF - PLATIBANDA)</t>
  </si>
  <si>
    <t>MONTANTE (PLATIBANDA)</t>
  </si>
  <si>
    <t xml:space="preserve">TERÇAS </t>
  </si>
  <si>
    <t>DIAGONAIS/MONTANTES</t>
  </si>
  <si>
    <t>DIAGONAIS (PLATIBANDA)</t>
  </si>
  <si>
    <t>LINHA DE CORRENTE</t>
  </si>
  <si>
    <t>CONTRAVENTAMENTO</t>
  </si>
  <si>
    <t xml:space="preserve">CHUMBADOR </t>
  </si>
  <si>
    <t>6.9</t>
  </si>
  <si>
    <t>1- Referência GOINFRA (MAIO 2022) / SINAPI (MARÇO 2022)</t>
  </si>
  <si>
    <t>PINTURA POLIESPORTIVA /SUVINIL PISO CIMENTO QUEIMADO,  SIMILAR/EQUIVALENTE OU DE MELHOR QUALIDADE</t>
  </si>
  <si>
    <t>PINTURA POLIESPORTIVA /TINTA ACRÍLICA SUVINIL PISOS ACABAMENTO FOSCO COR CINZA,  SIMILAR/EQUIVALENTE OU DE MELHOR QUALIDADE</t>
  </si>
  <si>
    <t>PINTURA LATEX ACRILICA 3 DEMAOS C/SELADOR (TINTA SUVINIL PAPEL PICADO ACABAMENTO ACETINADO),  SIMILAR/EQUIVALENTE OU DE MELHOR QUALIDADE</t>
  </si>
  <si>
    <t>PINTURA LATEX ACRILICA 3 DEMAOS C/SELADOR (TINTA SUVINIL VELUDO AZUL ACABAMENTO ACETINADO)  SIMILAR/EQUIVALENTE OU DE MELHOR QUALIDADE</t>
  </si>
  <si>
    <t>CAIXA PARA QUADRO DE COMANDO METÁLICA DE SOBREPOR 40X50X20 CM SCHNEIDER,  SIMILAR/EQUIVALENTE OU DE MELHOR QUALIDADE</t>
  </si>
  <si>
    <t>DISPOSITIVO DE PROTEÇÃO CONTRA SURTOS (D.P.S.) 275V DE 90KA. REFERÊNCIA SHNEIDER  SIMILAR/EQUIVALENTE OU DE MELHOR QUALIDADE</t>
  </si>
  <si>
    <t>DISJUNTOR MONOPOLAR DE 10 A 32-A. SCHNEIDER  SIMILAR/EQUIVALENTE OU DE MELHOR QUALIDADE</t>
  </si>
  <si>
    <t>LUMINÁRIA TIPO ARANDELA DE DOIS FACHOS PRETA STARLUMEN H=2,0, 10W  SIMILAR/EQUIVALENTE OU DE MELHOR QUALIDADE</t>
  </si>
  <si>
    <t>LUMINÁRIA LED PARA GALPÃO 100W, COR BRANCA FRIA. REFERÊNCIA PHILIPS INDUSTRIAL HIGHBAY ELITE,  SIMILAR/EQUIVALENTE OU DE MELHOR QUALIDADE</t>
  </si>
  <si>
    <t>DEMARC. QUADRA /TINTA ESMALTE SUVINIL SIMILAR/EQUIVALENTE OU DE MELHOR QUALIDADE SUPER EPÓXI COR BRANCA</t>
  </si>
  <si>
    <t>PINTURA POLIESPORTIVA /TINTA ACRÍLICA SUVINIL PISOS ACABAMENTO FOSCO COR AZUL SIMILAR/EQUIVALENTE OU DE MELHOR QUALIDADE</t>
  </si>
  <si>
    <t>PINTURA EPOXI 3 DEMÃOS (SUVINILSIMILAR/EQUIVALENTE OU DE MELHOR QUALIDADE PISO CIMENTO QUEIMADO)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</si>
</sst>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* #,##0.00_);_(* \(#,##0.00\);_(* \-??_);_(@_)"/>
    <numFmt numFmtId="168" formatCode="[$€]#\!#0.00_);[Red]\([$€]#,##0.00\)"/>
    <numFmt numFmtId="169" formatCode="#,##0.00&quot; &quot;;&quot; (&quot;#,##0.00&quot;)&quot;;&quot; -&quot;#&quot; &quot;;@&quot; &quot;"/>
    <numFmt numFmtId="170" formatCode="#,#00"/>
    <numFmt numFmtId="171" formatCode="General_)"/>
    <numFmt numFmtId="172" formatCode="%#,#00"/>
    <numFmt numFmtId="173" formatCode="#.##000"/>
    <numFmt numFmtId="174" formatCode="[$R$-416]&quot; &quot;#,##0.00;[Red]&quot;-&quot;[$R$-416]&quot; &quot;#,##0.00"/>
    <numFmt numFmtId="175" formatCode="#,"/>
    <numFmt numFmtId="176" formatCode="&quot;R$&quot;\ #,##0.00"/>
    <numFmt numFmtId="177" formatCode="_-[$R$-416]\ * #,##0.00_-;\-[$R$-416]\ * #,##0.00_-;_-[$R$-416]\ * &quot;-&quot;??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sz val="10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5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7" fontId="4" fillId="0" borderId="0" applyFill="0" applyBorder="0" applyAlignment="0" applyProtection="0"/>
    <xf numFmtId="0" fontId="5" fillId="0" borderId="0"/>
    <xf numFmtId="0" fontId="4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>
      <alignment vertical="top"/>
    </xf>
    <xf numFmtId="9" fontId="4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top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/>
    <xf numFmtId="0" fontId="13" fillId="3" borderId="0" applyNumberFormat="0" applyBorder="0" applyAlignment="0" applyProtection="0"/>
    <xf numFmtId="0" fontId="14" fillId="20" borderId="2" applyNumberFormat="0" applyAlignment="0" applyProtection="0"/>
    <xf numFmtId="0" fontId="15" fillId="21" borderId="3" applyNumberFormat="0" applyAlignment="0" applyProtection="0"/>
    <xf numFmtId="0" fontId="16" fillId="0" borderId="0">
      <protection locked="0"/>
    </xf>
    <xf numFmtId="0" fontId="9" fillId="0" borderId="0"/>
    <xf numFmtId="168" fontId="17" fillId="0" borderId="0" applyFont="0" applyFill="0" applyBorder="0" applyAlignment="0" applyProtection="0"/>
    <xf numFmtId="0" fontId="10" fillId="0" borderId="0"/>
    <xf numFmtId="169" fontId="18" fillId="0" borderId="0"/>
    <xf numFmtId="0" fontId="19" fillId="0" borderId="0" applyNumberFormat="0" applyFill="0" applyBorder="0" applyAlignment="0" applyProtection="0"/>
    <xf numFmtId="170" fontId="16" fillId="0" borderId="0">
      <protection locked="0"/>
    </xf>
    <xf numFmtId="0" fontId="20" fillId="4" borderId="0" applyNumberFormat="0" applyBorder="0" applyAlignment="0" applyProtection="0"/>
    <xf numFmtId="0" fontId="21" fillId="0" borderId="0">
      <alignment horizontal="center"/>
    </xf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1" fillId="0" borderId="0">
      <alignment horizontal="center" textRotation="9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7" borderId="2" applyNumberFormat="0" applyAlignment="0" applyProtection="0"/>
    <xf numFmtId="0" fontId="27" fillId="0" borderId="7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8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171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4" fillId="24" borderId="8" applyNumberFormat="0" applyAlignment="0" applyProtection="0"/>
    <xf numFmtId="0" fontId="30" fillId="20" borderId="9" applyNumberFormat="0" applyAlignment="0" applyProtection="0"/>
    <xf numFmtId="172" fontId="16" fillId="0" borderId="0">
      <protection locked="0"/>
    </xf>
    <xf numFmtId="173" fontId="16" fillId="0" borderId="0">
      <protection locked="0"/>
    </xf>
    <xf numFmtId="0" fontId="31" fillId="0" borderId="0"/>
    <xf numFmtId="174" fontId="3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175" fontId="34" fillId="0" borderId="0">
      <protection locked="0"/>
    </xf>
    <xf numFmtId="175" fontId="34" fillId="0" borderId="0">
      <protection locked="0"/>
    </xf>
    <xf numFmtId="49" fontId="3" fillId="0" borderId="0" applyNumberFormat="0" applyFont="0" applyFill="0" applyBorder="0" applyAlignment="0" applyProtection="0">
      <alignment horizontal="center"/>
    </xf>
    <xf numFmtId="49" fontId="3" fillId="0" borderId="0" applyNumberFormat="0" applyFont="0" applyFill="0" applyBorder="0" applyAlignment="0" applyProtection="0">
      <alignment horizontal="center"/>
    </xf>
    <xf numFmtId="0" fontId="35" fillId="0" borderId="0" applyNumberForma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0" fillId="0" borderId="0" xfId="0" applyFill="1" applyAlignment="1">
      <alignment horizontal="center" vertical="center"/>
    </xf>
    <xf numFmtId="2" fontId="0" fillId="0" borderId="0" xfId="0" applyNumberFormat="1" applyFill="1"/>
    <xf numFmtId="0" fontId="0" fillId="0" borderId="0" xfId="0" applyFill="1"/>
    <xf numFmtId="0" fontId="0" fillId="27" borderId="15" xfId="0" applyFill="1" applyBorder="1"/>
    <xf numFmtId="2" fontId="0" fillId="27" borderId="15" xfId="0" applyNumberFormat="1" applyFill="1" applyBorder="1"/>
    <xf numFmtId="0" fontId="0" fillId="27" borderId="16" xfId="0" applyFill="1" applyBorder="1"/>
    <xf numFmtId="0" fontId="0" fillId="27" borderId="18" xfId="0" applyFill="1" applyBorder="1"/>
    <xf numFmtId="2" fontId="0" fillId="27" borderId="18" xfId="0" applyNumberFormat="1" applyFill="1" applyBorder="1"/>
    <xf numFmtId="0" fontId="0" fillId="27" borderId="19" xfId="0" applyFill="1" applyBorder="1"/>
    <xf numFmtId="0" fontId="36" fillId="27" borderId="15" xfId="0" applyNumberFormat="1" applyFont="1" applyFill="1" applyBorder="1" applyAlignment="1">
      <alignment horizontal="center" vertical="center"/>
    </xf>
    <xf numFmtId="0" fontId="36" fillId="27" borderId="18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39" fillId="27" borderId="14" xfId="0" applyNumberFormat="1" applyFont="1" applyFill="1" applyBorder="1"/>
    <xf numFmtId="0" fontId="39" fillId="27" borderId="17" xfId="0" applyNumberFormat="1" applyFont="1" applyFill="1" applyBorder="1"/>
    <xf numFmtId="0" fontId="39" fillId="0" borderId="0" xfId="0" applyNumberFormat="1" applyFont="1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42" fillId="26" borderId="1" xfId="0" applyFont="1" applyFill="1" applyBorder="1"/>
    <xf numFmtId="0" fontId="0" fillId="0" borderId="0" xfId="0" applyBorder="1"/>
    <xf numFmtId="166" fontId="0" fillId="0" borderId="0" xfId="1" applyFont="1" applyBorder="1"/>
    <xf numFmtId="166" fontId="36" fillId="0" borderId="0" xfId="0" applyNumberFormat="1" applyFont="1" applyBorder="1"/>
    <xf numFmtId="0" fontId="42" fillId="26" borderId="20" xfId="0" applyFont="1" applyFill="1" applyBorder="1" applyAlignment="1">
      <alignment horizontal="center"/>
    </xf>
    <xf numFmtId="0" fontId="42" fillId="26" borderId="1" xfId="0" applyFont="1" applyFill="1" applyBorder="1" applyAlignment="1">
      <alignment horizontal="center"/>
    </xf>
    <xf numFmtId="0" fontId="42" fillId="26" borderId="21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9" fontId="0" fillId="26" borderId="1" xfId="0" applyNumberFormat="1" applyFill="1" applyBorder="1" applyAlignment="1">
      <alignment horizontal="center"/>
    </xf>
    <xf numFmtId="10" fontId="0" fillId="26" borderId="1" xfId="0" applyNumberFormat="1" applyFill="1" applyBorder="1" applyAlignment="1">
      <alignment horizontal="center"/>
    </xf>
    <xf numFmtId="166" fontId="36" fillId="26" borderId="23" xfId="1" applyFont="1" applyFill="1" applyBorder="1"/>
    <xf numFmtId="166" fontId="36" fillId="26" borderId="24" xfId="1" applyFont="1" applyFill="1" applyBorder="1"/>
    <xf numFmtId="0" fontId="36" fillId="0" borderId="20" xfId="0" applyFont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43" fillId="0" borderId="0" xfId="0" applyFont="1" applyFill="1"/>
    <xf numFmtId="0" fontId="40" fillId="0" borderId="0" xfId="0" applyFont="1" applyFill="1"/>
    <xf numFmtId="0" fontId="0" fillId="0" borderId="29" xfId="0" applyBorder="1"/>
    <xf numFmtId="9" fontId="0" fillId="26" borderId="21" xfId="0" applyNumberFormat="1" applyFill="1" applyBorder="1" applyAlignment="1">
      <alignment horizontal="center"/>
    </xf>
    <xf numFmtId="10" fontId="0" fillId="26" borderId="21" xfId="0" applyNumberFormat="1" applyFill="1" applyBorder="1" applyAlignment="1">
      <alignment horizontal="center"/>
    </xf>
    <xf numFmtId="0" fontId="7" fillId="27" borderId="1" xfId="0" applyFont="1" applyFill="1" applyBorder="1" applyAlignment="1">
      <alignment vertical="center" wrapText="1"/>
    </xf>
    <xf numFmtId="2" fontId="7" fillId="27" borderId="1" xfId="2" applyNumberFormat="1" applyFont="1" applyFill="1" applyBorder="1" applyAlignment="1">
      <alignment horizontal="center" vertical="center"/>
    </xf>
    <xf numFmtId="2" fontId="7" fillId="27" borderId="1" xfId="3" applyNumberFormat="1" applyFont="1" applyFill="1" applyBorder="1" applyAlignment="1" applyProtection="1">
      <alignment horizontal="center" vertical="center"/>
    </xf>
    <xf numFmtId="176" fontId="7" fillId="27" borderId="1" xfId="1" applyNumberFormat="1" applyFont="1" applyFill="1" applyBorder="1" applyAlignment="1" applyProtection="1">
      <alignment horizontal="center" vertical="center"/>
    </xf>
    <xf numFmtId="2" fontId="7" fillId="27" borderId="11" xfId="2" applyNumberFormat="1" applyFont="1" applyFill="1" applyBorder="1" applyAlignment="1">
      <alignment horizontal="center" vertical="center"/>
    </xf>
    <xf numFmtId="0" fontId="40" fillId="27" borderId="1" xfId="0" applyFont="1" applyFill="1" applyBorder="1" applyAlignment="1">
      <alignment horizontal="center" vertical="center"/>
    </xf>
    <xf numFmtId="0" fontId="40" fillId="27" borderId="28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2" fontId="7" fillId="0" borderId="1" xfId="2" applyNumberFormat="1" applyFont="1" applyFill="1" applyBorder="1" applyAlignment="1">
      <alignment horizontal="center" vertical="center"/>
    </xf>
    <xf numFmtId="2" fontId="7" fillId="0" borderId="1" xfId="3" applyNumberFormat="1" applyFont="1" applyFill="1" applyBorder="1" applyAlignment="1" applyProtection="1">
      <alignment horizontal="center" vertical="center"/>
    </xf>
    <xf numFmtId="176" fontId="7" fillId="0" borderId="1" xfId="1" applyNumberFormat="1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/>
    </xf>
    <xf numFmtId="0" fontId="6" fillId="25" borderId="30" xfId="2" applyFont="1" applyFill="1" applyBorder="1" applyAlignment="1">
      <alignment horizontal="center" vertical="center" wrapText="1"/>
    </xf>
    <xf numFmtId="0" fontId="6" fillId="25" borderId="31" xfId="2" applyFont="1" applyFill="1" applyBorder="1" applyAlignment="1">
      <alignment horizontal="center" vertical="center" wrapText="1"/>
    </xf>
    <xf numFmtId="2" fontId="6" fillId="25" borderId="31" xfId="2" applyNumberFormat="1" applyFont="1" applyFill="1" applyBorder="1" applyAlignment="1">
      <alignment horizontal="center" vertical="center" wrapText="1"/>
    </xf>
    <xf numFmtId="2" fontId="6" fillId="25" borderId="32" xfId="2" applyNumberFormat="1" applyFont="1" applyFill="1" applyBorder="1" applyAlignment="1">
      <alignment horizontal="center" vertical="center" wrapText="1"/>
    </xf>
    <xf numFmtId="0" fontId="6" fillId="26" borderId="20" xfId="2" applyNumberFormat="1" applyFont="1" applyFill="1" applyBorder="1" applyAlignment="1">
      <alignment horizontal="center" vertical="center"/>
    </xf>
    <xf numFmtId="0" fontId="6" fillId="27" borderId="20" xfId="2" applyNumberFormat="1" applyFont="1" applyFill="1" applyBorder="1" applyAlignment="1">
      <alignment horizontal="center" vertical="center"/>
    </xf>
    <xf numFmtId="176" fontId="7" fillId="27" borderId="21" xfId="1" applyNumberFormat="1" applyFont="1" applyFill="1" applyBorder="1" applyAlignment="1" applyProtection="1">
      <alignment horizontal="center" vertical="center"/>
    </xf>
    <xf numFmtId="176" fontId="7" fillId="27" borderId="33" xfId="1" applyNumberFormat="1" applyFont="1" applyFill="1" applyBorder="1" applyAlignment="1" applyProtection="1">
      <alignment horizontal="center" vertical="center"/>
    </xf>
    <xf numFmtId="176" fontId="6" fillId="27" borderId="33" xfId="1" applyNumberFormat="1" applyFont="1" applyFill="1" applyBorder="1" applyAlignment="1" applyProtection="1">
      <alignment horizontal="center" vertical="center"/>
    </xf>
    <xf numFmtId="176" fontId="6" fillId="27" borderId="21" xfId="1" applyNumberFormat="1" applyFont="1" applyFill="1" applyBorder="1" applyAlignment="1" applyProtection="1">
      <alignment horizontal="center" vertical="center"/>
    </xf>
    <xf numFmtId="0" fontId="6" fillId="0" borderId="20" xfId="2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 applyProtection="1">
      <alignment horizontal="center" vertical="center"/>
    </xf>
    <xf numFmtId="176" fontId="6" fillId="0" borderId="21" xfId="1" applyNumberFormat="1" applyFont="1" applyFill="1" applyBorder="1" applyAlignment="1" applyProtection="1">
      <alignment horizontal="center" vertical="center"/>
    </xf>
    <xf numFmtId="0" fontId="0" fillId="0" borderId="21" xfId="0" applyFill="1" applyBorder="1"/>
    <xf numFmtId="176" fontId="7" fillId="26" borderId="21" xfId="1" applyNumberFormat="1" applyFont="1" applyFill="1" applyBorder="1" applyAlignment="1" applyProtection="1">
      <alignment horizontal="center" vertical="center"/>
    </xf>
    <xf numFmtId="0" fontId="6" fillId="25" borderId="22" xfId="2" applyNumberFormat="1" applyFont="1" applyFill="1" applyBorder="1" applyAlignment="1">
      <alignment horizontal="center" vertical="center"/>
    </xf>
    <xf numFmtId="176" fontId="6" fillId="25" borderId="24" xfId="1" applyNumberFormat="1" applyFont="1" applyFill="1" applyBorder="1" applyAlignment="1">
      <alignment horizontal="center" vertical="center"/>
    </xf>
    <xf numFmtId="177" fontId="0" fillId="0" borderId="0" xfId="0" applyNumberFormat="1"/>
    <xf numFmtId="0" fontId="36" fillId="27" borderId="11" xfId="0" applyFont="1" applyFill="1" applyBorder="1" applyAlignment="1">
      <alignment horizontal="center"/>
    </xf>
    <xf numFmtId="0" fontId="36" fillId="27" borderId="12" xfId="0" applyFont="1" applyFill="1" applyBorder="1" applyAlignment="1">
      <alignment horizontal="center"/>
    </xf>
    <xf numFmtId="0" fontId="36" fillId="26" borderId="11" xfId="0" applyFont="1" applyFill="1" applyBorder="1" applyAlignment="1">
      <alignment horizontal="center"/>
    </xf>
    <xf numFmtId="0" fontId="36" fillId="26" borderId="12" xfId="0" applyFont="1" applyFill="1" applyBorder="1" applyAlignment="1">
      <alignment horizontal="center"/>
    </xf>
    <xf numFmtId="0" fontId="36" fillId="26" borderId="33" xfId="0" applyFont="1" applyFill="1" applyBorder="1" applyAlignment="1">
      <alignment horizontal="center"/>
    </xf>
    <xf numFmtId="0" fontId="6" fillId="26" borderId="11" xfId="2" applyNumberFormat="1" applyFont="1" applyFill="1" applyBorder="1" applyAlignment="1">
      <alignment horizontal="center" vertical="center"/>
    </xf>
    <xf numFmtId="0" fontId="6" fillId="26" borderId="12" xfId="2" applyNumberFormat="1" applyFont="1" applyFill="1" applyBorder="1" applyAlignment="1">
      <alignment horizontal="center" vertical="center"/>
    </xf>
    <xf numFmtId="0" fontId="6" fillId="26" borderId="13" xfId="2" applyNumberFormat="1" applyFont="1" applyFill="1" applyBorder="1" applyAlignment="1">
      <alignment horizontal="center" vertical="center"/>
    </xf>
    <xf numFmtId="166" fontId="6" fillId="25" borderId="34" xfId="1" applyFont="1" applyFill="1" applyBorder="1" applyAlignment="1">
      <alignment horizontal="center" vertical="center"/>
    </xf>
    <xf numFmtId="166" fontId="6" fillId="25" borderId="35" xfId="1" applyFont="1" applyFill="1" applyBorder="1" applyAlignment="1">
      <alignment horizontal="center" vertical="center"/>
    </xf>
    <xf numFmtId="166" fontId="6" fillId="25" borderId="36" xfId="1" applyFont="1" applyFill="1" applyBorder="1" applyAlignment="1">
      <alignment horizontal="center" vertical="center"/>
    </xf>
    <xf numFmtId="0" fontId="36" fillId="26" borderId="11" xfId="0" applyFont="1" applyFill="1" applyBorder="1" applyAlignment="1">
      <alignment horizontal="center" wrapText="1"/>
    </xf>
    <xf numFmtId="0" fontId="36" fillId="27" borderId="1" xfId="0" applyFont="1" applyFill="1" applyBorder="1" applyAlignment="1">
      <alignment horizontal="center"/>
    </xf>
    <xf numFmtId="0" fontId="41" fillId="27" borderId="11" xfId="0" applyFont="1" applyFill="1" applyBorder="1" applyAlignment="1">
      <alignment horizontal="center"/>
    </xf>
    <xf numFmtId="0" fontId="41" fillId="27" borderId="12" xfId="0" applyFont="1" applyFill="1" applyBorder="1" applyAlignment="1">
      <alignment horizontal="center"/>
    </xf>
    <xf numFmtId="0" fontId="41" fillId="27" borderId="1" xfId="0" applyFont="1" applyFill="1" applyBorder="1" applyAlignment="1">
      <alignment horizontal="center"/>
    </xf>
    <xf numFmtId="0" fontId="41" fillId="0" borderId="11" xfId="0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"/>
    </xf>
    <xf numFmtId="0" fontId="36" fillId="26" borderId="22" xfId="0" applyFont="1" applyFill="1" applyBorder="1" applyAlignment="1">
      <alignment horizontal="center"/>
    </xf>
    <xf numFmtId="0" fontId="36" fillId="26" borderId="23" xfId="0" applyFont="1" applyFill="1" applyBorder="1" applyAlignment="1">
      <alignment horizontal="center"/>
    </xf>
    <xf numFmtId="0" fontId="42" fillId="28" borderId="25" xfId="0" applyFont="1" applyFill="1" applyBorder="1" applyAlignment="1">
      <alignment horizontal="center"/>
    </xf>
    <xf numFmtId="0" fontId="42" fillId="28" borderId="26" xfId="0" applyFont="1" applyFill="1" applyBorder="1" applyAlignment="1">
      <alignment horizontal="center"/>
    </xf>
    <xf numFmtId="0" fontId="42" fillId="28" borderId="27" xfId="0" applyFont="1" applyFill="1" applyBorder="1" applyAlignment="1">
      <alignment horizontal="center"/>
    </xf>
  </cellXfs>
  <cellStyles count="275">
    <cellStyle name="_1  Academia de Policia Memoria" xfId="12" xr:uid="{00000000-0005-0000-0000-000000000000}"/>
    <cellStyle name="_1  Academia de Policia Memoria_Administração  LIDERTEX" xfId="13" xr:uid="{00000000-0005-0000-0000-000001000000}"/>
    <cellStyle name="_1  Academia de Policia Memoria_Administração  LIDERTEX_Dúvidas CANAÃ ORÇAMENTO" xfId="14" xr:uid="{00000000-0005-0000-0000-000002000000}"/>
    <cellStyle name="_1  Academia de Policia Memoria_Administração  LIDERTEX_Dúvidas SENAI 2" xfId="15" xr:uid="{00000000-0005-0000-0000-000003000000}"/>
    <cellStyle name="_1  Academia de Policia Memoria_Administração  LIDERTEX_Dúvidas SENAI CANAÃ (1)" xfId="16" xr:uid="{00000000-0005-0000-0000-000004000000}"/>
    <cellStyle name="_1  Academia de Policia Memoria_Administração  LIDERTEX_Dúvidas SENAI CANAÃ (3)" xfId="17" xr:uid="{00000000-0005-0000-0000-000005000000}"/>
    <cellStyle name="_1  Academia de Policia Memoria_Concreto Blocos 1,2 e 3 Cachoeira Grande" xfId="18" xr:uid="{00000000-0005-0000-0000-000006000000}"/>
    <cellStyle name="_1  Academia de Policia Memoria_Dúvidas CANAÃ ORÇAMENTO" xfId="19" xr:uid="{00000000-0005-0000-0000-000007000000}"/>
    <cellStyle name="_1  Academia de Policia Memoria_Dúvidas SENAI 2" xfId="20" xr:uid="{00000000-0005-0000-0000-000008000000}"/>
    <cellStyle name="_1  Academia de Policia Memoria_Dúvidas SENAI CANAÃ (1)" xfId="21" xr:uid="{00000000-0005-0000-0000-000009000000}"/>
    <cellStyle name="_1  Academia de Policia Memoria_Dúvidas SENAI CANAÃ (3)" xfId="22" xr:uid="{00000000-0005-0000-0000-00000A000000}"/>
    <cellStyle name="_1  Academia de Policia Memoria_Galpão  LIDERTEX memória" xfId="23" xr:uid="{00000000-0005-0000-0000-00000B000000}"/>
    <cellStyle name="_1  Academia de Policia Memoria_Galpão  LIDERTEX memória_Dúvidas CANAÃ ORÇAMENTO" xfId="24" xr:uid="{00000000-0005-0000-0000-00000C000000}"/>
    <cellStyle name="_1  Academia de Policia Memoria_Galpão  LIDERTEX memória_Dúvidas SENAI 2" xfId="25" xr:uid="{00000000-0005-0000-0000-00000D000000}"/>
    <cellStyle name="_1  Academia de Policia Memoria_Galpão  LIDERTEX memória_Dúvidas SENAI CANAÃ (1)" xfId="26" xr:uid="{00000000-0005-0000-0000-00000E000000}"/>
    <cellStyle name="_1  Academia de Policia Memoria_Galpão  LIDERTEX memória_Dúvidas SENAI CANAÃ (3)" xfId="27" xr:uid="{00000000-0005-0000-0000-00000F000000}"/>
    <cellStyle name="_1  Academia de Policia Memoria_Guarita LIDERTEX" xfId="28" xr:uid="{00000000-0005-0000-0000-000010000000}"/>
    <cellStyle name="_1  Academia de Policia Memoria_Guarita LIDERTEX_Dúvidas CANAÃ ORÇAMENTO" xfId="29" xr:uid="{00000000-0005-0000-0000-000011000000}"/>
    <cellStyle name="_1  Academia de Policia Memoria_Guarita LIDERTEX_Dúvidas SENAI 2" xfId="30" xr:uid="{00000000-0005-0000-0000-000012000000}"/>
    <cellStyle name="_1  Academia de Policia Memoria_Guarita LIDERTEX_Dúvidas SENAI CANAÃ (1)" xfId="31" xr:uid="{00000000-0005-0000-0000-000013000000}"/>
    <cellStyle name="_1  Academia de Policia Memoria_Guarita LIDERTEX_Dúvidas SENAI CANAÃ (3)" xfId="32" xr:uid="{00000000-0005-0000-0000-000014000000}"/>
    <cellStyle name="_1  Academia de Policia Memoria_LIDERTEX - ORÇAMENTO E CRONOGRAMA" xfId="33" xr:uid="{00000000-0005-0000-0000-000015000000}"/>
    <cellStyle name="_1  Academia de Policia Memoria_PQ TECNOLÓGICO_ADITIVO N.01_ENGEBRAS_(Comentado pela Engª Mirtes)" xfId="34" xr:uid="{00000000-0005-0000-0000-000016000000}"/>
    <cellStyle name="_1  Academia de Policia Memoria_Refeitório  LIDERTEX" xfId="35" xr:uid="{00000000-0005-0000-0000-000017000000}"/>
    <cellStyle name="_1  Academia de Policia Memoria_Refeitório  LIDERTEX_Dúvidas CANAÃ ORÇAMENTO" xfId="36" xr:uid="{00000000-0005-0000-0000-000018000000}"/>
    <cellStyle name="_1  Academia de Policia Memoria_Refeitório  LIDERTEX_Dúvidas SENAI 2" xfId="37" xr:uid="{00000000-0005-0000-0000-000019000000}"/>
    <cellStyle name="_1  Academia de Policia Memoria_Refeitório  LIDERTEX_Dúvidas SENAI CANAÃ (1)" xfId="38" xr:uid="{00000000-0005-0000-0000-00001A000000}"/>
    <cellStyle name="_1  Academia de Policia Memoria_Refeitório  LIDERTEX_Dúvidas SENAI CANAÃ (3)" xfId="39" xr:uid="{00000000-0005-0000-0000-00001B000000}"/>
    <cellStyle name="_Centro Comunitário de Buenolândia MEMORIA DE ALVENARIA" xfId="40" xr:uid="{00000000-0005-0000-0000-00001C000000}"/>
    <cellStyle name="_Flex Memoria" xfId="41" xr:uid="{00000000-0005-0000-0000-00001D000000}"/>
    <cellStyle name="_Flex Memoria_Administração  LIDERTEX" xfId="42" xr:uid="{00000000-0005-0000-0000-00001E000000}"/>
    <cellStyle name="_Flex Memoria_Administração  LIDERTEX_Dúvidas CANAÃ ORÇAMENTO" xfId="43" xr:uid="{00000000-0005-0000-0000-00001F000000}"/>
    <cellStyle name="_Flex Memoria_Administração  LIDERTEX_Dúvidas SENAI 2" xfId="44" xr:uid="{00000000-0005-0000-0000-000020000000}"/>
    <cellStyle name="_Flex Memoria_Administração  LIDERTEX_Dúvidas SENAI CANAÃ (1)" xfId="45" xr:uid="{00000000-0005-0000-0000-000021000000}"/>
    <cellStyle name="_Flex Memoria_Administração  LIDERTEX_Dúvidas SENAI CANAÃ (3)" xfId="46" xr:uid="{00000000-0005-0000-0000-000022000000}"/>
    <cellStyle name="_Flex Memoria_Concreto Blocos 1,2 e 3 Cachoeira Grande" xfId="47" xr:uid="{00000000-0005-0000-0000-000023000000}"/>
    <cellStyle name="_Flex Memoria_Dúvidas CANAÃ ORÇAMENTO" xfId="48" xr:uid="{00000000-0005-0000-0000-000024000000}"/>
    <cellStyle name="_Flex Memoria_Dúvidas SENAI 2" xfId="49" xr:uid="{00000000-0005-0000-0000-000025000000}"/>
    <cellStyle name="_Flex Memoria_Dúvidas SENAI CANAÃ (1)" xfId="50" xr:uid="{00000000-0005-0000-0000-000026000000}"/>
    <cellStyle name="_Flex Memoria_Dúvidas SENAI CANAÃ (3)" xfId="51" xr:uid="{00000000-0005-0000-0000-000027000000}"/>
    <cellStyle name="_Flex Memoria_Galpão  LIDERTEX memória" xfId="52" xr:uid="{00000000-0005-0000-0000-000028000000}"/>
    <cellStyle name="_Flex Memoria_Galpão  LIDERTEX memória_Dúvidas CANAÃ ORÇAMENTO" xfId="53" xr:uid="{00000000-0005-0000-0000-000029000000}"/>
    <cellStyle name="_Flex Memoria_Galpão  LIDERTEX memória_Dúvidas SENAI 2" xfId="54" xr:uid="{00000000-0005-0000-0000-00002A000000}"/>
    <cellStyle name="_Flex Memoria_Galpão  LIDERTEX memória_Dúvidas SENAI CANAÃ (1)" xfId="55" xr:uid="{00000000-0005-0000-0000-00002B000000}"/>
    <cellStyle name="_Flex Memoria_Galpão  LIDERTEX memória_Dúvidas SENAI CANAÃ (3)" xfId="56" xr:uid="{00000000-0005-0000-0000-00002C000000}"/>
    <cellStyle name="_Flex Memoria_Guarita LIDERTEX" xfId="57" xr:uid="{00000000-0005-0000-0000-00002D000000}"/>
    <cellStyle name="_Flex Memoria_Guarita LIDERTEX_Dúvidas CANAÃ ORÇAMENTO" xfId="58" xr:uid="{00000000-0005-0000-0000-00002E000000}"/>
    <cellStyle name="_Flex Memoria_Guarita LIDERTEX_Dúvidas SENAI 2" xfId="59" xr:uid="{00000000-0005-0000-0000-00002F000000}"/>
    <cellStyle name="_Flex Memoria_Guarita LIDERTEX_Dúvidas SENAI CANAÃ (1)" xfId="60" xr:uid="{00000000-0005-0000-0000-000030000000}"/>
    <cellStyle name="_Flex Memoria_Guarita LIDERTEX_Dúvidas SENAI CANAÃ (3)" xfId="61" xr:uid="{00000000-0005-0000-0000-000031000000}"/>
    <cellStyle name="_Flex Memoria_LIDERTEX - ORÇAMENTO E CRONOGRAMA" xfId="62" xr:uid="{00000000-0005-0000-0000-000032000000}"/>
    <cellStyle name="_Flex Memoria_PQ TECNOLÓGICO_ADITIVO N.01_ENGEBRAS_(Comentado pela Engª Mirtes)" xfId="63" xr:uid="{00000000-0005-0000-0000-000033000000}"/>
    <cellStyle name="_Flex Memoria_Refeitório  LIDERTEX" xfId="64" xr:uid="{00000000-0005-0000-0000-000034000000}"/>
    <cellStyle name="_Flex Memoria_Refeitório  LIDERTEX_Dúvidas CANAÃ ORÇAMENTO" xfId="65" xr:uid="{00000000-0005-0000-0000-000035000000}"/>
    <cellStyle name="_Flex Memoria_Refeitório  LIDERTEX_Dúvidas SENAI 2" xfId="66" xr:uid="{00000000-0005-0000-0000-000036000000}"/>
    <cellStyle name="_Flex Memoria_Refeitório  LIDERTEX_Dúvidas SENAI CANAÃ (1)" xfId="67" xr:uid="{00000000-0005-0000-0000-000037000000}"/>
    <cellStyle name="_Flex Memoria_Refeitório  LIDERTEX_Dúvidas SENAI CANAÃ (3)" xfId="68" xr:uid="{00000000-0005-0000-0000-000038000000}"/>
    <cellStyle name="_Hotel Canoas" xfId="69" xr:uid="{00000000-0005-0000-0000-000039000000}"/>
    <cellStyle name="_Planilha alvenaria SALÃO DE EVENTOS BALNEÁRIO CACHOEIRA GRANDE" xfId="70" xr:uid="{00000000-0005-0000-0000-00003A000000}"/>
    <cellStyle name="_Planilha para levantamento de alvenaria" xfId="71" xr:uid="{00000000-0005-0000-0000-00003B000000}"/>
    <cellStyle name="_Planilha para levantamento de revestimento" xfId="72" xr:uid="{00000000-0005-0000-0000-00003C000000}"/>
    <cellStyle name="_Planilha Revestimentos SALÃO DE EVENTOS BALNEÁRIO CACHOEIRA GRANDE" xfId="73" xr:uid="{00000000-0005-0000-0000-00003D000000}"/>
    <cellStyle name="_PLANILHAS  VESTIÁRIOS CACHOEIRA GRANDE" xfId="74" xr:uid="{00000000-0005-0000-0000-00003E000000}"/>
    <cellStyle name="_PLANILHAS GUARITA.PORTARIA BALNEÁRIO CACHOEIRA GRANDE" xfId="75" xr:uid="{00000000-0005-0000-0000-00003F000000}"/>
    <cellStyle name="_SENAC Caldas Novas Memoria" xfId="76" xr:uid="{00000000-0005-0000-0000-000040000000}"/>
    <cellStyle name="20% - Accent1" xfId="77" xr:uid="{00000000-0005-0000-0000-000041000000}"/>
    <cellStyle name="20% - Accent2" xfId="78" xr:uid="{00000000-0005-0000-0000-000042000000}"/>
    <cellStyle name="20% - Accent3" xfId="79" xr:uid="{00000000-0005-0000-0000-000043000000}"/>
    <cellStyle name="20% - Accent4" xfId="80" xr:uid="{00000000-0005-0000-0000-000044000000}"/>
    <cellStyle name="20% - Accent5" xfId="81" xr:uid="{00000000-0005-0000-0000-000045000000}"/>
    <cellStyle name="20% - Accent6" xfId="82" xr:uid="{00000000-0005-0000-0000-000046000000}"/>
    <cellStyle name="40% - Accent1" xfId="83" xr:uid="{00000000-0005-0000-0000-000047000000}"/>
    <cellStyle name="40% - Accent2" xfId="84" xr:uid="{00000000-0005-0000-0000-000048000000}"/>
    <cellStyle name="40% - Accent3" xfId="85" xr:uid="{00000000-0005-0000-0000-000049000000}"/>
    <cellStyle name="40% - Accent4" xfId="86" xr:uid="{00000000-0005-0000-0000-00004A000000}"/>
    <cellStyle name="40% - Accent5" xfId="87" xr:uid="{00000000-0005-0000-0000-00004B000000}"/>
    <cellStyle name="40% - Accent6" xfId="88" xr:uid="{00000000-0005-0000-0000-00004C000000}"/>
    <cellStyle name="60% - Accent1" xfId="89" xr:uid="{00000000-0005-0000-0000-00004D000000}"/>
    <cellStyle name="60% - Accent2" xfId="90" xr:uid="{00000000-0005-0000-0000-00004E000000}"/>
    <cellStyle name="60% - Accent3" xfId="91" xr:uid="{00000000-0005-0000-0000-00004F000000}"/>
    <cellStyle name="60% - Accent4" xfId="92" xr:uid="{00000000-0005-0000-0000-000050000000}"/>
    <cellStyle name="60% - Accent5" xfId="93" xr:uid="{00000000-0005-0000-0000-000051000000}"/>
    <cellStyle name="60% - Accent6" xfId="94" xr:uid="{00000000-0005-0000-0000-000052000000}"/>
    <cellStyle name="Accent1" xfId="95" xr:uid="{00000000-0005-0000-0000-000053000000}"/>
    <cellStyle name="Accent2" xfId="96" xr:uid="{00000000-0005-0000-0000-000054000000}"/>
    <cellStyle name="Accent3" xfId="97" xr:uid="{00000000-0005-0000-0000-000055000000}"/>
    <cellStyle name="Accent4" xfId="98" xr:uid="{00000000-0005-0000-0000-000056000000}"/>
    <cellStyle name="Accent5" xfId="99" xr:uid="{00000000-0005-0000-0000-000057000000}"/>
    <cellStyle name="Accent6" xfId="100" xr:uid="{00000000-0005-0000-0000-000058000000}"/>
    <cellStyle name="arrafo de 5" xfId="101" xr:uid="{00000000-0005-0000-0000-000059000000}"/>
    <cellStyle name="Bad" xfId="102" xr:uid="{00000000-0005-0000-0000-00005A000000}"/>
    <cellStyle name="Calculation" xfId="103" xr:uid="{00000000-0005-0000-0000-00005B000000}"/>
    <cellStyle name="Check Cell" xfId="104" xr:uid="{00000000-0005-0000-0000-00005C000000}"/>
    <cellStyle name="Data" xfId="105" xr:uid="{00000000-0005-0000-0000-00005D000000}"/>
    <cellStyle name="Estilo 1" xfId="106" xr:uid="{00000000-0005-0000-0000-00005E000000}"/>
    <cellStyle name="Euro" xfId="107" xr:uid="{00000000-0005-0000-0000-00005F000000}"/>
    <cellStyle name="Excel Built-in Normal" xfId="108" xr:uid="{00000000-0005-0000-0000-000060000000}"/>
    <cellStyle name="Excel_BuiltIn_Comma" xfId="109" xr:uid="{00000000-0005-0000-0000-000061000000}"/>
    <cellStyle name="Explanatory Text" xfId="110" xr:uid="{00000000-0005-0000-0000-000062000000}"/>
    <cellStyle name="Fixo" xfId="111" xr:uid="{00000000-0005-0000-0000-000063000000}"/>
    <cellStyle name="Good" xfId="112" xr:uid="{00000000-0005-0000-0000-000064000000}"/>
    <cellStyle name="Heading" xfId="113" xr:uid="{00000000-0005-0000-0000-000065000000}"/>
    <cellStyle name="Heading 1" xfId="114" xr:uid="{00000000-0005-0000-0000-000066000000}"/>
    <cellStyle name="Heading 2" xfId="115" xr:uid="{00000000-0005-0000-0000-000067000000}"/>
    <cellStyle name="Heading 3" xfId="116" xr:uid="{00000000-0005-0000-0000-000068000000}"/>
    <cellStyle name="Heading 4" xfId="117" xr:uid="{00000000-0005-0000-0000-000069000000}"/>
    <cellStyle name="Heading1" xfId="118" xr:uid="{00000000-0005-0000-0000-00006A000000}"/>
    <cellStyle name="Hyperlink 2" xfId="119" xr:uid="{00000000-0005-0000-0000-00006B000000}"/>
    <cellStyle name="Input" xfId="120" xr:uid="{00000000-0005-0000-0000-00006C000000}"/>
    <cellStyle name="Linked Cell" xfId="121" xr:uid="{00000000-0005-0000-0000-00006D000000}"/>
    <cellStyle name="Moeda" xfId="1" builtinId="4"/>
    <cellStyle name="Moeda 2" xfId="7" xr:uid="{00000000-0005-0000-0000-00006F000000}"/>
    <cellStyle name="Moeda 2 2" xfId="122" xr:uid="{00000000-0005-0000-0000-000070000000}"/>
    <cellStyle name="Moeda 3" xfId="123" xr:uid="{00000000-0005-0000-0000-000071000000}"/>
    <cellStyle name="Moeda 4" xfId="124" xr:uid="{00000000-0005-0000-0000-000072000000}"/>
    <cellStyle name="Moeda 5" xfId="125" xr:uid="{00000000-0005-0000-0000-000073000000}"/>
    <cellStyle name="Moeda 6" xfId="272" xr:uid="{00000000-0005-0000-0000-00003D010000}"/>
    <cellStyle name="Neutral" xfId="126" xr:uid="{00000000-0005-0000-0000-000074000000}"/>
    <cellStyle name="Normal" xfId="0" builtinId="0"/>
    <cellStyle name="Normal 10" xfId="127" xr:uid="{00000000-0005-0000-0000-000076000000}"/>
    <cellStyle name="Normal 11" xfId="128" xr:uid="{00000000-0005-0000-0000-000077000000}"/>
    <cellStyle name="Normal 12" xfId="129" xr:uid="{00000000-0005-0000-0000-000078000000}"/>
    <cellStyle name="Normal 13" xfId="130" xr:uid="{00000000-0005-0000-0000-000079000000}"/>
    <cellStyle name="Normal 14" xfId="131" xr:uid="{00000000-0005-0000-0000-00007A000000}"/>
    <cellStyle name="Normal 15" xfId="132" xr:uid="{00000000-0005-0000-0000-00007B000000}"/>
    <cellStyle name="Normal 16" xfId="133" xr:uid="{00000000-0005-0000-0000-00007C000000}"/>
    <cellStyle name="Normal 17" xfId="134" xr:uid="{00000000-0005-0000-0000-00007D000000}"/>
    <cellStyle name="Normal 18" xfId="135" xr:uid="{00000000-0005-0000-0000-00007E000000}"/>
    <cellStyle name="Normal 19" xfId="136" xr:uid="{00000000-0005-0000-0000-00007F000000}"/>
    <cellStyle name="Normal 2" xfId="4" xr:uid="{00000000-0005-0000-0000-000080000000}"/>
    <cellStyle name="Normal 2 10" xfId="8" xr:uid="{00000000-0005-0000-0000-000081000000}"/>
    <cellStyle name="Normal 2 11" xfId="137" xr:uid="{00000000-0005-0000-0000-000082000000}"/>
    <cellStyle name="Normal 2 12" xfId="138" xr:uid="{00000000-0005-0000-0000-000083000000}"/>
    <cellStyle name="Normal 2 13" xfId="139" xr:uid="{00000000-0005-0000-0000-000084000000}"/>
    <cellStyle name="Normal 2 14" xfId="140" xr:uid="{00000000-0005-0000-0000-000085000000}"/>
    <cellStyle name="Normal 2 15" xfId="141" xr:uid="{00000000-0005-0000-0000-000086000000}"/>
    <cellStyle name="Normal 2 16" xfId="142" xr:uid="{00000000-0005-0000-0000-000087000000}"/>
    <cellStyle name="Normal 2 17" xfId="143" xr:uid="{00000000-0005-0000-0000-000088000000}"/>
    <cellStyle name="Normal 2 18" xfId="144" xr:uid="{00000000-0005-0000-0000-000089000000}"/>
    <cellStyle name="Normal 2 19" xfId="145" xr:uid="{00000000-0005-0000-0000-00008A000000}"/>
    <cellStyle name="Normal 2 2" xfId="146" xr:uid="{00000000-0005-0000-0000-00008B000000}"/>
    <cellStyle name="Normal 2 20" xfId="147" xr:uid="{00000000-0005-0000-0000-00008C000000}"/>
    <cellStyle name="Normal 2 21" xfId="271" xr:uid="{00000000-0005-0000-0000-00008D000000}"/>
    <cellStyle name="Normal 2 22" xfId="274" xr:uid="{00000000-0005-0000-0000-00003F010000}"/>
    <cellStyle name="Normal 2 3" xfId="148" xr:uid="{00000000-0005-0000-0000-00008E000000}"/>
    <cellStyle name="Normal 2 4" xfId="149" xr:uid="{00000000-0005-0000-0000-00008F000000}"/>
    <cellStyle name="Normal 2 5" xfId="150" xr:uid="{00000000-0005-0000-0000-000090000000}"/>
    <cellStyle name="Normal 2 6" xfId="151" xr:uid="{00000000-0005-0000-0000-000091000000}"/>
    <cellStyle name="Normal 2 7" xfId="152" xr:uid="{00000000-0005-0000-0000-000092000000}"/>
    <cellStyle name="Normal 2 8" xfId="153" xr:uid="{00000000-0005-0000-0000-000093000000}"/>
    <cellStyle name="Normal 2 9" xfId="154" xr:uid="{00000000-0005-0000-0000-000094000000}"/>
    <cellStyle name="Normal 2_1  Academia de Policia Memoria" xfId="155" xr:uid="{00000000-0005-0000-0000-000095000000}"/>
    <cellStyle name="Normal 20" xfId="156" xr:uid="{00000000-0005-0000-0000-000096000000}"/>
    <cellStyle name="Normal 21" xfId="157" xr:uid="{00000000-0005-0000-0000-000097000000}"/>
    <cellStyle name="Normal 22" xfId="158" xr:uid="{00000000-0005-0000-0000-000098000000}"/>
    <cellStyle name="Normal 23" xfId="159" xr:uid="{00000000-0005-0000-0000-000099000000}"/>
    <cellStyle name="Normal 24" xfId="160" xr:uid="{00000000-0005-0000-0000-00009A000000}"/>
    <cellStyle name="Normal 25" xfId="161" xr:uid="{00000000-0005-0000-0000-00009B000000}"/>
    <cellStyle name="Normal 26" xfId="162" xr:uid="{00000000-0005-0000-0000-00009C000000}"/>
    <cellStyle name="Normal 27" xfId="163" xr:uid="{00000000-0005-0000-0000-00009D000000}"/>
    <cellStyle name="Normal 28" xfId="164" xr:uid="{00000000-0005-0000-0000-00009E000000}"/>
    <cellStyle name="Normal 29" xfId="165" xr:uid="{00000000-0005-0000-0000-00009F000000}"/>
    <cellStyle name="Normal 3" xfId="2" xr:uid="{00000000-0005-0000-0000-0000A0000000}"/>
    <cellStyle name="Normal 30" xfId="166" xr:uid="{00000000-0005-0000-0000-0000A1000000}"/>
    <cellStyle name="Normal 31" xfId="167" xr:uid="{00000000-0005-0000-0000-0000A2000000}"/>
    <cellStyle name="Normal 32" xfId="168" xr:uid="{00000000-0005-0000-0000-0000A3000000}"/>
    <cellStyle name="Normal 33" xfId="169" xr:uid="{00000000-0005-0000-0000-0000A4000000}"/>
    <cellStyle name="Normal 34" xfId="170" xr:uid="{00000000-0005-0000-0000-0000A5000000}"/>
    <cellStyle name="Normal 35" xfId="171" xr:uid="{00000000-0005-0000-0000-0000A6000000}"/>
    <cellStyle name="Normal 36" xfId="172" xr:uid="{00000000-0005-0000-0000-0000A7000000}"/>
    <cellStyle name="Normal 37" xfId="173" xr:uid="{00000000-0005-0000-0000-0000A8000000}"/>
    <cellStyle name="Normal 38" xfId="174" xr:uid="{00000000-0005-0000-0000-0000A9000000}"/>
    <cellStyle name="Normal 39" xfId="175" xr:uid="{00000000-0005-0000-0000-0000AA000000}"/>
    <cellStyle name="Normal 4" xfId="5" xr:uid="{00000000-0005-0000-0000-0000AB000000}"/>
    <cellStyle name="Normal 40" xfId="176" xr:uid="{00000000-0005-0000-0000-0000AC000000}"/>
    <cellStyle name="Normal 41" xfId="177" xr:uid="{00000000-0005-0000-0000-0000AD000000}"/>
    <cellStyle name="Normal 42" xfId="178" xr:uid="{00000000-0005-0000-0000-0000AE000000}"/>
    <cellStyle name="Normal 43" xfId="179" xr:uid="{00000000-0005-0000-0000-0000AF000000}"/>
    <cellStyle name="Normal 44" xfId="180" xr:uid="{00000000-0005-0000-0000-0000B0000000}"/>
    <cellStyle name="Normal 45" xfId="181" xr:uid="{00000000-0005-0000-0000-0000B1000000}"/>
    <cellStyle name="Normal 46" xfId="182" xr:uid="{00000000-0005-0000-0000-0000B2000000}"/>
    <cellStyle name="Normal 47" xfId="183" xr:uid="{00000000-0005-0000-0000-0000B3000000}"/>
    <cellStyle name="Normal 48" xfId="184" xr:uid="{00000000-0005-0000-0000-0000B4000000}"/>
    <cellStyle name="Normal 49" xfId="185" xr:uid="{00000000-0005-0000-0000-0000B5000000}"/>
    <cellStyle name="Normal 5" xfId="9" xr:uid="{00000000-0005-0000-0000-0000B6000000}"/>
    <cellStyle name="Normal 50" xfId="186" xr:uid="{00000000-0005-0000-0000-0000B7000000}"/>
    <cellStyle name="Normal 51" xfId="187" xr:uid="{00000000-0005-0000-0000-0000B8000000}"/>
    <cellStyle name="Normal 52" xfId="188" xr:uid="{00000000-0005-0000-0000-0000B9000000}"/>
    <cellStyle name="Normal 53" xfId="189" xr:uid="{00000000-0005-0000-0000-0000BA000000}"/>
    <cellStyle name="Normal 54" xfId="190" xr:uid="{00000000-0005-0000-0000-0000BB000000}"/>
    <cellStyle name="Normal 55" xfId="191" xr:uid="{00000000-0005-0000-0000-0000BC000000}"/>
    <cellStyle name="Normal 56" xfId="10" xr:uid="{00000000-0005-0000-0000-0000BD000000}"/>
    <cellStyle name="Normal 6" xfId="192" xr:uid="{00000000-0005-0000-0000-0000BE000000}"/>
    <cellStyle name="Normal 7" xfId="193" xr:uid="{00000000-0005-0000-0000-0000BF000000}"/>
    <cellStyle name="Normal 8" xfId="194" xr:uid="{00000000-0005-0000-0000-0000C0000000}"/>
    <cellStyle name="Normal 9" xfId="195" xr:uid="{00000000-0005-0000-0000-0000C1000000}"/>
    <cellStyle name="Nota 10" xfId="196" xr:uid="{00000000-0005-0000-0000-0000C2000000}"/>
    <cellStyle name="Nota 11" xfId="197" xr:uid="{00000000-0005-0000-0000-0000C3000000}"/>
    <cellStyle name="Nota 12" xfId="198" xr:uid="{00000000-0005-0000-0000-0000C4000000}"/>
    <cellStyle name="Nota 13" xfId="199" xr:uid="{00000000-0005-0000-0000-0000C5000000}"/>
    <cellStyle name="Nota 14" xfId="200" xr:uid="{00000000-0005-0000-0000-0000C6000000}"/>
    <cellStyle name="Nota 15" xfId="201" xr:uid="{00000000-0005-0000-0000-0000C7000000}"/>
    <cellStyle name="Nota 16" xfId="202" xr:uid="{00000000-0005-0000-0000-0000C8000000}"/>
    <cellStyle name="Nota 17" xfId="203" xr:uid="{00000000-0005-0000-0000-0000C9000000}"/>
    <cellStyle name="Nota 18" xfId="204" xr:uid="{00000000-0005-0000-0000-0000CA000000}"/>
    <cellStyle name="Nota 19" xfId="205" xr:uid="{00000000-0005-0000-0000-0000CB000000}"/>
    <cellStyle name="Nota 2" xfId="206" xr:uid="{00000000-0005-0000-0000-0000CC000000}"/>
    <cellStyle name="Nota 20" xfId="207" xr:uid="{00000000-0005-0000-0000-0000CD000000}"/>
    <cellStyle name="Nota 21" xfId="208" xr:uid="{00000000-0005-0000-0000-0000CE000000}"/>
    <cellStyle name="Nota 22" xfId="209" xr:uid="{00000000-0005-0000-0000-0000CF000000}"/>
    <cellStyle name="Nota 23" xfId="210" xr:uid="{00000000-0005-0000-0000-0000D0000000}"/>
    <cellStyle name="Nota 24" xfId="211" xr:uid="{00000000-0005-0000-0000-0000D1000000}"/>
    <cellStyle name="Nota 25" xfId="212" xr:uid="{00000000-0005-0000-0000-0000D2000000}"/>
    <cellStyle name="Nota 26" xfId="213" xr:uid="{00000000-0005-0000-0000-0000D3000000}"/>
    <cellStyle name="Nota 27" xfId="214" xr:uid="{00000000-0005-0000-0000-0000D4000000}"/>
    <cellStyle name="Nota 28" xfId="215" xr:uid="{00000000-0005-0000-0000-0000D5000000}"/>
    <cellStyle name="Nota 29" xfId="216" xr:uid="{00000000-0005-0000-0000-0000D6000000}"/>
    <cellStyle name="Nota 3" xfId="217" xr:uid="{00000000-0005-0000-0000-0000D7000000}"/>
    <cellStyle name="Nota 30" xfId="218" xr:uid="{00000000-0005-0000-0000-0000D8000000}"/>
    <cellStyle name="Nota 31" xfId="219" xr:uid="{00000000-0005-0000-0000-0000D9000000}"/>
    <cellStyle name="Nota 32" xfId="220" xr:uid="{00000000-0005-0000-0000-0000DA000000}"/>
    <cellStyle name="Nota 33" xfId="221" xr:uid="{00000000-0005-0000-0000-0000DB000000}"/>
    <cellStyle name="Nota 34" xfId="222" xr:uid="{00000000-0005-0000-0000-0000DC000000}"/>
    <cellStyle name="Nota 35" xfId="223" xr:uid="{00000000-0005-0000-0000-0000DD000000}"/>
    <cellStyle name="Nota 36" xfId="224" xr:uid="{00000000-0005-0000-0000-0000DE000000}"/>
    <cellStyle name="Nota 37" xfId="225" xr:uid="{00000000-0005-0000-0000-0000DF000000}"/>
    <cellStyle name="Nota 38" xfId="226" xr:uid="{00000000-0005-0000-0000-0000E0000000}"/>
    <cellStyle name="Nota 39" xfId="227" xr:uid="{00000000-0005-0000-0000-0000E1000000}"/>
    <cellStyle name="Nota 4" xfId="228" xr:uid="{00000000-0005-0000-0000-0000E2000000}"/>
    <cellStyle name="Nota 40" xfId="229" xr:uid="{00000000-0005-0000-0000-0000E3000000}"/>
    <cellStyle name="Nota 41" xfId="230" xr:uid="{00000000-0005-0000-0000-0000E4000000}"/>
    <cellStyle name="Nota 42" xfId="231" xr:uid="{00000000-0005-0000-0000-0000E5000000}"/>
    <cellStyle name="Nota 43" xfId="232" xr:uid="{00000000-0005-0000-0000-0000E6000000}"/>
    <cellStyle name="Nota 44" xfId="233" xr:uid="{00000000-0005-0000-0000-0000E7000000}"/>
    <cellStyle name="Nota 45" xfId="234" xr:uid="{00000000-0005-0000-0000-0000E8000000}"/>
    <cellStyle name="Nota 46" xfId="235" xr:uid="{00000000-0005-0000-0000-0000E9000000}"/>
    <cellStyle name="Nota 47" xfId="236" xr:uid="{00000000-0005-0000-0000-0000EA000000}"/>
    <cellStyle name="Nota 48" xfId="237" xr:uid="{00000000-0005-0000-0000-0000EB000000}"/>
    <cellStyle name="Nota 49" xfId="238" xr:uid="{00000000-0005-0000-0000-0000EC000000}"/>
    <cellStyle name="Nota 5" xfId="239" xr:uid="{00000000-0005-0000-0000-0000ED000000}"/>
    <cellStyle name="Nota 50" xfId="240" xr:uid="{00000000-0005-0000-0000-0000EE000000}"/>
    <cellStyle name="Nota 51" xfId="241" xr:uid="{00000000-0005-0000-0000-0000EF000000}"/>
    <cellStyle name="Nota 52" xfId="242" xr:uid="{00000000-0005-0000-0000-0000F0000000}"/>
    <cellStyle name="Nota 53" xfId="243" xr:uid="{00000000-0005-0000-0000-0000F1000000}"/>
    <cellStyle name="Nota 54" xfId="244" xr:uid="{00000000-0005-0000-0000-0000F2000000}"/>
    <cellStyle name="Nota 55" xfId="245" xr:uid="{00000000-0005-0000-0000-0000F3000000}"/>
    <cellStyle name="Nota 6" xfId="246" xr:uid="{00000000-0005-0000-0000-0000F4000000}"/>
    <cellStyle name="Nota 7" xfId="247" xr:uid="{00000000-0005-0000-0000-0000F5000000}"/>
    <cellStyle name="Nota 8" xfId="248" xr:uid="{00000000-0005-0000-0000-0000F6000000}"/>
    <cellStyle name="Nota 9" xfId="249" xr:uid="{00000000-0005-0000-0000-0000F7000000}"/>
    <cellStyle name="Note" xfId="250" xr:uid="{00000000-0005-0000-0000-0000F8000000}"/>
    <cellStyle name="Output" xfId="251" xr:uid="{00000000-0005-0000-0000-0000F9000000}"/>
    <cellStyle name="Percentual" xfId="252" xr:uid="{00000000-0005-0000-0000-0000FA000000}"/>
    <cellStyle name="Ponto" xfId="253" xr:uid="{00000000-0005-0000-0000-0000FB000000}"/>
    <cellStyle name="Porcentagem 2" xfId="11" xr:uid="{00000000-0005-0000-0000-0000FC000000}"/>
    <cellStyle name="Result" xfId="254" xr:uid="{00000000-0005-0000-0000-0000FD000000}"/>
    <cellStyle name="Result2" xfId="255" xr:uid="{00000000-0005-0000-0000-0000FE000000}"/>
    <cellStyle name="Separador de milhares 2" xfId="6" xr:uid="{00000000-0005-0000-0000-0000FF000000}"/>
    <cellStyle name="Separador de milhares 2 2" xfId="256" xr:uid="{00000000-0005-0000-0000-000000010000}"/>
    <cellStyle name="Separador de milhares 3" xfId="257" xr:uid="{00000000-0005-0000-0000-000001010000}"/>
    <cellStyle name="Separador de milhares 3 2" xfId="258" xr:uid="{00000000-0005-0000-0000-000002010000}"/>
    <cellStyle name="Separador de milhares 4" xfId="259" xr:uid="{00000000-0005-0000-0000-000003010000}"/>
    <cellStyle name="Separador de milhares 5" xfId="260" xr:uid="{00000000-0005-0000-0000-000004010000}"/>
    <cellStyle name="Separador de milhares 6" xfId="261" xr:uid="{00000000-0005-0000-0000-000005010000}"/>
    <cellStyle name="Separador de milhares 7" xfId="262" xr:uid="{00000000-0005-0000-0000-000006010000}"/>
    <cellStyle name="Separador de milhares 8" xfId="263" xr:uid="{00000000-0005-0000-0000-000007010000}"/>
    <cellStyle name="Title" xfId="264" xr:uid="{00000000-0005-0000-0000-000008010000}"/>
    <cellStyle name="Título 1 1" xfId="265" xr:uid="{00000000-0005-0000-0000-000009010000}"/>
    <cellStyle name="Titulo1" xfId="266" xr:uid="{00000000-0005-0000-0000-00000A010000}"/>
    <cellStyle name="Titulo2" xfId="267" xr:uid="{00000000-0005-0000-0000-00000B010000}"/>
    <cellStyle name="UN" xfId="268" xr:uid="{00000000-0005-0000-0000-00000C010000}"/>
    <cellStyle name="UN." xfId="269" xr:uid="{00000000-0005-0000-0000-00000D010000}"/>
    <cellStyle name="Vírgula 2" xfId="3" xr:uid="{00000000-0005-0000-0000-00000E010000}"/>
    <cellStyle name="Vírgula 3" xfId="273" xr:uid="{00000000-0005-0000-0000-00003E010000}"/>
    <cellStyle name="Warning Text" xfId="270" xr:uid="{00000000-0005-0000-0000-00000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bio%20Luiz\Meus%20documentos\Downloads\ENGEBRAS\UFG-Pq.Tecnol&#243;gico\AR%20CONDICIONADO\AR%20CONDICIONADO%20PLANILHA%20ORCAMENT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bio%20Luiz\Meus%20documentos\Downloads\ENGEBRAS\UFG-Pq.Tecnol&#243;gico\eletrico\HVAC_PQ_TEC_LABORATORIOS__PLANILHA_ORCAMENTARIA_11_10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Chrome\ITENS%20REMANESC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 COMPLETA"/>
      <sheetName val="REDE FRIGORIGENA INTERNA"/>
      <sheetName val="REDE FRIGORIGENA EXTERNA"/>
      <sheetName val="REDE DE DUTOS"/>
      <sheetName val="INSUMOS"/>
    </sheetNames>
    <sheetDataSet>
      <sheetData sheetId="0"/>
      <sheetData sheetId="1"/>
      <sheetData sheetId="2"/>
      <sheetData sheetId="3"/>
      <sheetData sheetId="4">
        <row r="2">
          <cell r="C2">
            <v>0.1</v>
          </cell>
        </row>
        <row r="3">
          <cell r="C3">
            <v>0.05</v>
          </cell>
        </row>
        <row r="4">
          <cell r="C4">
            <v>0.92</v>
          </cell>
        </row>
        <row r="5">
          <cell r="C5">
            <v>0.92</v>
          </cell>
        </row>
        <row r="6">
          <cell r="C6">
            <v>1.1000000000000001</v>
          </cell>
        </row>
        <row r="7">
          <cell r="C7">
            <v>1.1000000000000001</v>
          </cell>
        </row>
        <row r="8">
          <cell r="C8">
            <v>1.1000000000000001</v>
          </cell>
        </row>
        <row r="9">
          <cell r="C9">
            <v>1.2</v>
          </cell>
        </row>
        <row r="14">
          <cell r="C14">
            <v>0.1</v>
          </cell>
        </row>
        <row r="16">
          <cell r="C16">
            <v>56</v>
          </cell>
        </row>
        <row r="17">
          <cell r="C17">
            <v>15.68</v>
          </cell>
        </row>
        <row r="18">
          <cell r="C18">
            <v>9.3000000000000007</v>
          </cell>
        </row>
        <row r="19">
          <cell r="C19">
            <v>1.82</v>
          </cell>
        </row>
        <row r="23">
          <cell r="C23">
            <v>1.74</v>
          </cell>
        </row>
        <row r="25">
          <cell r="C25">
            <v>0.72</v>
          </cell>
        </row>
        <row r="26">
          <cell r="C26">
            <v>2.48</v>
          </cell>
        </row>
        <row r="27">
          <cell r="C27">
            <v>2.58</v>
          </cell>
        </row>
        <row r="29">
          <cell r="C29">
            <v>2.74</v>
          </cell>
        </row>
        <row r="30">
          <cell r="C30">
            <v>2.86</v>
          </cell>
        </row>
        <row r="31">
          <cell r="C31">
            <v>3.38</v>
          </cell>
        </row>
        <row r="33">
          <cell r="C33">
            <v>3.8</v>
          </cell>
        </row>
        <row r="34">
          <cell r="C34">
            <v>4.34</v>
          </cell>
        </row>
        <row r="35">
          <cell r="C35">
            <v>7.15</v>
          </cell>
        </row>
        <row r="36">
          <cell r="C36">
            <v>7.79</v>
          </cell>
        </row>
        <row r="38">
          <cell r="C38">
            <v>9.18</v>
          </cell>
        </row>
        <row r="39">
          <cell r="C39">
            <v>11.17</v>
          </cell>
        </row>
        <row r="42">
          <cell r="C42">
            <v>5.0179499999999999</v>
          </cell>
        </row>
        <row r="43">
          <cell r="C43">
            <v>7.2450000000000001</v>
          </cell>
        </row>
        <row r="44">
          <cell r="C44">
            <v>9.475200000000001</v>
          </cell>
        </row>
        <row r="45">
          <cell r="C45">
            <v>13.16385</v>
          </cell>
        </row>
        <row r="47">
          <cell r="C47">
            <v>18.774000000000001</v>
          </cell>
        </row>
        <row r="48">
          <cell r="C48">
            <v>37.903950000000002</v>
          </cell>
        </row>
        <row r="61">
          <cell r="C61">
            <v>3.67</v>
          </cell>
        </row>
        <row r="66">
          <cell r="C66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 COMPLETA"/>
      <sheetName val="REDE FRIGORIGENA INTERNA"/>
      <sheetName val="REDE FRIGORIGENA EXTERNA"/>
      <sheetName val="REDE DE DUTO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C12">
            <v>0.1</v>
          </cell>
        </row>
        <row r="14">
          <cell r="C14">
            <v>0.1</v>
          </cell>
        </row>
        <row r="20">
          <cell r="C20">
            <v>12.5</v>
          </cell>
        </row>
        <row r="52">
          <cell r="C52">
            <v>4.54</v>
          </cell>
        </row>
        <row r="56">
          <cell r="C56">
            <v>2.23</v>
          </cell>
        </row>
        <row r="61">
          <cell r="C61">
            <v>3.67</v>
          </cell>
        </row>
        <row r="66">
          <cell r="C66">
            <v>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EDIFÍCIO SEDE"/>
      <sheetName val="IMPLANTAÇÃO"/>
      <sheetName val="DADOS"/>
    </sheetNames>
    <sheetDataSet>
      <sheetData sheetId="0" refreshError="1"/>
      <sheetData sheetId="1" refreshError="1"/>
      <sheetData sheetId="2" refreshError="1"/>
      <sheetData sheetId="3">
        <row r="6">
          <cell r="B6">
            <v>0.24970000000000001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G123"/>
  <sheetViews>
    <sheetView tabSelected="1" view="pageBreakPreview" zoomScale="130" zoomScaleNormal="100" zoomScaleSheetLayoutView="130" workbookViewId="0">
      <selection activeCell="C112" sqref="C112"/>
    </sheetView>
  </sheetViews>
  <sheetFormatPr defaultRowHeight="15"/>
  <cols>
    <col min="1" max="1" width="6.28515625" style="16" customWidth="1"/>
    <col min="2" max="2" width="14.85546875" style="12" customWidth="1"/>
    <col min="3" max="3" width="54.5703125" style="3" customWidth="1"/>
    <col min="4" max="4" width="4.85546875" style="3" customWidth="1"/>
    <col min="5" max="5" width="9.7109375" style="2" customWidth="1"/>
    <col min="6" max="6" width="18.42578125" style="3" customWidth="1"/>
    <col min="7" max="7" width="16.85546875" style="3" customWidth="1"/>
    <col min="8" max="16384" width="9.140625" style="3"/>
  </cols>
  <sheetData>
    <row r="1" spans="1:7" ht="25.5">
      <c r="A1" s="54" t="s">
        <v>3</v>
      </c>
      <c r="B1" s="55" t="s">
        <v>213</v>
      </c>
      <c r="C1" s="55" t="s">
        <v>1</v>
      </c>
      <c r="D1" s="55" t="s">
        <v>0</v>
      </c>
      <c r="E1" s="56" t="s">
        <v>2</v>
      </c>
      <c r="F1" s="56" t="s">
        <v>6</v>
      </c>
      <c r="G1" s="57" t="s">
        <v>5</v>
      </c>
    </row>
    <row r="2" spans="1:7" s="13" customFormat="1">
      <c r="A2" s="58">
        <v>1</v>
      </c>
      <c r="B2" s="74" t="s">
        <v>28</v>
      </c>
      <c r="C2" s="75"/>
      <c r="D2" s="75"/>
      <c r="E2" s="75"/>
      <c r="F2" s="75"/>
      <c r="G2" s="76"/>
    </row>
    <row r="3" spans="1:7" s="34" customFormat="1" ht="25.5">
      <c r="A3" s="59" t="s">
        <v>44</v>
      </c>
      <c r="B3" s="44">
        <v>30114</v>
      </c>
      <c r="C3" s="39" t="s">
        <v>24</v>
      </c>
      <c r="D3" s="40" t="s">
        <v>23</v>
      </c>
      <c r="E3" s="41">
        <v>20</v>
      </c>
      <c r="F3" s="42">
        <v>261.94</v>
      </c>
      <c r="G3" s="60">
        <f>E3*F3</f>
        <v>5238.8</v>
      </c>
    </row>
    <row r="4" spans="1:7" s="13" customFormat="1" ht="25.5">
      <c r="A4" s="59" t="s">
        <v>45</v>
      </c>
      <c r="B4" s="44">
        <v>20600</v>
      </c>
      <c r="C4" s="39" t="s">
        <v>120</v>
      </c>
      <c r="D4" s="40" t="s">
        <v>13</v>
      </c>
      <c r="E4" s="41">
        <v>240</v>
      </c>
      <c r="F4" s="42">
        <v>61.86</v>
      </c>
      <c r="G4" s="60">
        <f t="shared" ref="G4:G5" si="0">E4*F4</f>
        <v>14846.4</v>
      </c>
    </row>
    <row r="5" spans="1:7" s="13" customFormat="1" ht="38.25">
      <c r="A5" s="59" t="s">
        <v>46</v>
      </c>
      <c r="B5" s="44">
        <v>21301</v>
      </c>
      <c r="C5" s="39" t="s">
        <v>119</v>
      </c>
      <c r="D5" s="40" t="s">
        <v>13</v>
      </c>
      <c r="E5" s="41">
        <v>2</v>
      </c>
      <c r="F5" s="42">
        <v>357.2</v>
      </c>
      <c r="G5" s="60">
        <f t="shared" si="0"/>
        <v>714.4</v>
      </c>
    </row>
    <row r="6" spans="1:7" s="34" customFormat="1" ht="63.75">
      <c r="A6" s="59" t="s">
        <v>47</v>
      </c>
      <c r="B6" s="44">
        <v>20212</v>
      </c>
      <c r="C6" s="39" t="s">
        <v>72</v>
      </c>
      <c r="D6" s="40" t="s">
        <v>13</v>
      </c>
      <c r="E6" s="41">
        <v>40</v>
      </c>
      <c r="F6" s="42">
        <v>269.87</v>
      </c>
      <c r="G6" s="61">
        <f>E6*F6</f>
        <v>10794.8</v>
      </c>
    </row>
    <row r="7" spans="1:7" s="13" customFormat="1">
      <c r="A7" s="59"/>
      <c r="B7" s="84" t="s">
        <v>48</v>
      </c>
      <c r="C7" s="84"/>
      <c r="D7" s="84"/>
      <c r="E7" s="84"/>
      <c r="F7" s="84"/>
      <c r="G7" s="62">
        <f>SUM(G3:G6)</f>
        <v>31594.400000000001</v>
      </c>
    </row>
    <row r="8" spans="1:7" s="13" customFormat="1">
      <c r="A8" s="58">
        <v>2</v>
      </c>
      <c r="B8" s="74" t="s">
        <v>29</v>
      </c>
      <c r="C8" s="75"/>
      <c r="D8" s="75"/>
      <c r="E8" s="75"/>
      <c r="F8" s="75"/>
      <c r="G8" s="76"/>
    </row>
    <row r="9" spans="1:7" s="13" customFormat="1">
      <c r="A9" s="59" t="s">
        <v>4</v>
      </c>
      <c r="B9" s="44">
        <v>50251</v>
      </c>
      <c r="C9" s="39" t="s">
        <v>30</v>
      </c>
      <c r="D9" s="40" t="s">
        <v>23</v>
      </c>
      <c r="E9" s="41">
        <v>16</v>
      </c>
      <c r="F9" s="42">
        <v>14</v>
      </c>
      <c r="G9" s="60">
        <f>E9*F9</f>
        <v>224</v>
      </c>
    </row>
    <row r="10" spans="1:7" s="35" customFormat="1">
      <c r="A10" s="59" t="s">
        <v>16</v>
      </c>
      <c r="B10" s="44">
        <v>51001</v>
      </c>
      <c r="C10" s="39" t="s">
        <v>31</v>
      </c>
      <c r="D10" s="40" t="s">
        <v>21</v>
      </c>
      <c r="E10" s="41">
        <v>57.58</v>
      </c>
      <c r="F10" s="42">
        <v>204.92</v>
      </c>
      <c r="G10" s="60">
        <f t="shared" ref="G10:G16" si="1">E10*F10</f>
        <v>11799.293599999999</v>
      </c>
    </row>
    <row r="11" spans="1:7" s="35" customFormat="1">
      <c r="A11" s="59" t="s">
        <v>17</v>
      </c>
      <c r="B11" s="44">
        <v>51035</v>
      </c>
      <c r="C11" s="39" t="s">
        <v>123</v>
      </c>
      <c r="D11" s="40" t="s">
        <v>21</v>
      </c>
      <c r="E11" s="41">
        <v>57.58</v>
      </c>
      <c r="F11" s="42">
        <v>452.93</v>
      </c>
      <c r="G11" s="60">
        <f t="shared" si="1"/>
        <v>26079.7094</v>
      </c>
    </row>
    <row r="12" spans="1:7" s="34" customFormat="1" ht="25.5">
      <c r="A12" s="59" t="s">
        <v>18</v>
      </c>
      <c r="B12" s="44">
        <v>51026</v>
      </c>
      <c r="C12" s="39" t="s">
        <v>32</v>
      </c>
      <c r="D12" s="40" t="s">
        <v>21</v>
      </c>
      <c r="E12" s="41">
        <v>57.58</v>
      </c>
      <c r="F12" s="42">
        <v>32.270000000000003</v>
      </c>
      <c r="G12" s="60">
        <f t="shared" si="1"/>
        <v>1858.1066000000001</v>
      </c>
    </row>
    <row r="13" spans="1:7" s="35" customFormat="1">
      <c r="A13" s="59" t="s">
        <v>49</v>
      </c>
      <c r="B13" s="44">
        <v>52003</v>
      </c>
      <c r="C13" s="39" t="s">
        <v>124</v>
      </c>
      <c r="D13" s="40" t="s">
        <v>33</v>
      </c>
      <c r="E13" s="41">
        <v>1176</v>
      </c>
      <c r="F13" s="42">
        <v>11.99</v>
      </c>
      <c r="G13" s="60">
        <f t="shared" ref="G13:G15" si="2">E13*F13</f>
        <v>14100.24</v>
      </c>
    </row>
    <row r="14" spans="1:7" s="35" customFormat="1">
      <c r="A14" s="59" t="s">
        <v>50</v>
      </c>
      <c r="B14" s="44">
        <v>52004</v>
      </c>
      <c r="C14" s="39" t="s">
        <v>121</v>
      </c>
      <c r="D14" s="40" t="s">
        <v>33</v>
      </c>
      <c r="E14" s="41">
        <v>200.88</v>
      </c>
      <c r="F14" s="42">
        <v>11.41</v>
      </c>
      <c r="G14" s="60">
        <f t="shared" si="2"/>
        <v>2292.0407999999998</v>
      </c>
    </row>
    <row r="15" spans="1:7" s="35" customFormat="1">
      <c r="A15" s="59" t="s">
        <v>51</v>
      </c>
      <c r="B15" s="44">
        <v>52005</v>
      </c>
      <c r="C15" s="39" t="s">
        <v>122</v>
      </c>
      <c r="D15" s="40" t="s">
        <v>33</v>
      </c>
      <c r="E15" s="41">
        <v>496.04</v>
      </c>
      <c r="F15" s="42">
        <v>11.08</v>
      </c>
      <c r="G15" s="60">
        <f t="shared" si="2"/>
        <v>5496.1232</v>
      </c>
    </row>
    <row r="16" spans="1:7" s="35" customFormat="1">
      <c r="A16" s="59" t="s">
        <v>73</v>
      </c>
      <c r="B16" s="44">
        <v>52006</v>
      </c>
      <c r="C16" s="39" t="s">
        <v>125</v>
      </c>
      <c r="D16" s="40" t="s">
        <v>33</v>
      </c>
      <c r="E16" s="41">
        <v>92.61</v>
      </c>
      <c r="F16" s="42">
        <v>11.66</v>
      </c>
      <c r="G16" s="60">
        <f t="shared" si="1"/>
        <v>1079.8326</v>
      </c>
    </row>
    <row r="17" spans="1:7" s="35" customFormat="1">
      <c r="A17" s="59"/>
      <c r="B17" s="85" t="s">
        <v>52</v>
      </c>
      <c r="C17" s="86"/>
      <c r="D17" s="86"/>
      <c r="E17" s="86"/>
      <c r="F17" s="86"/>
      <c r="G17" s="63">
        <f>SUM(G9:G16)</f>
        <v>62929.3462</v>
      </c>
    </row>
    <row r="18" spans="1:7" s="13" customFormat="1">
      <c r="A18" s="58">
        <v>3</v>
      </c>
      <c r="B18" s="83" t="s">
        <v>129</v>
      </c>
      <c r="C18" s="75"/>
      <c r="D18" s="75"/>
      <c r="E18" s="75"/>
      <c r="F18" s="75"/>
      <c r="G18" s="76"/>
    </row>
    <row r="19" spans="1:7" s="13" customFormat="1">
      <c r="A19" s="64" t="s">
        <v>19</v>
      </c>
      <c r="B19" s="47">
        <v>150103</v>
      </c>
      <c r="C19" s="48" t="s">
        <v>126</v>
      </c>
      <c r="D19" s="49" t="s">
        <v>33</v>
      </c>
      <c r="E19" s="50">
        <v>2195.8845300000003</v>
      </c>
      <c r="F19" s="51">
        <v>23</v>
      </c>
      <c r="G19" s="65">
        <f t="shared" ref="G19:G32" si="3">E19*F19</f>
        <v>50505.344190000003</v>
      </c>
    </row>
    <row r="20" spans="1:7" s="13" customFormat="1">
      <c r="A20" s="64" t="s">
        <v>53</v>
      </c>
      <c r="B20" s="47">
        <v>150103</v>
      </c>
      <c r="C20" s="52" t="s">
        <v>218</v>
      </c>
      <c r="D20" s="49" t="s">
        <v>33</v>
      </c>
      <c r="E20" s="50">
        <v>518.39549991116996</v>
      </c>
      <c r="F20" s="51">
        <v>23</v>
      </c>
      <c r="G20" s="65">
        <f t="shared" si="3"/>
        <v>11923.096497956909</v>
      </c>
    </row>
    <row r="21" spans="1:7" s="13" customFormat="1">
      <c r="A21" s="64" t="s">
        <v>54</v>
      </c>
      <c r="B21" s="47">
        <v>150103</v>
      </c>
      <c r="C21" s="48" t="s">
        <v>219</v>
      </c>
      <c r="D21" s="49" t="s">
        <v>33</v>
      </c>
      <c r="E21" s="50">
        <v>554.24249999470794</v>
      </c>
      <c r="F21" s="51">
        <v>23</v>
      </c>
      <c r="G21" s="65">
        <f t="shared" si="3"/>
        <v>12747.577499878284</v>
      </c>
    </row>
    <row r="22" spans="1:7" s="13" customFormat="1">
      <c r="A22" s="64" t="s">
        <v>55</v>
      </c>
      <c r="B22" s="47">
        <v>150103</v>
      </c>
      <c r="C22" s="48" t="s">
        <v>220</v>
      </c>
      <c r="D22" s="49" t="s">
        <v>33</v>
      </c>
      <c r="E22" s="50">
        <v>1875.3944999344226</v>
      </c>
      <c r="F22" s="51">
        <v>23</v>
      </c>
      <c r="G22" s="65">
        <f t="shared" si="3"/>
        <v>43134.073498491722</v>
      </c>
    </row>
    <row r="23" spans="1:7" s="13" customFormat="1">
      <c r="A23" s="64" t="s">
        <v>56</v>
      </c>
      <c r="B23" s="47">
        <v>150103</v>
      </c>
      <c r="C23" s="48" t="s">
        <v>221</v>
      </c>
      <c r="D23" s="49" t="s">
        <v>33</v>
      </c>
      <c r="E23" s="50">
        <v>679.7700000000001</v>
      </c>
      <c r="F23" s="51">
        <v>23</v>
      </c>
      <c r="G23" s="65">
        <f t="shared" si="3"/>
        <v>15634.710000000003</v>
      </c>
    </row>
    <row r="24" spans="1:7" s="13" customFormat="1">
      <c r="A24" s="64" t="s">
        <v>57</v>
      </c>
      <c r="B24" s="47">
        <v>150103</v>
      </c>
      <c r="C24" s="48" t="s">
        <v>222</v>
      </c>
      <c r="D24" s="49" t="s">
        <v>33</v>
      </c>
      <c r="E24" s="50">
        <v>344.22528</v>
      </c>
      <c r="F24" s="51">
        <v>23</v>
      </c>
      <c r="G24" s="65">
        <f t="shared" si="3"/>
        <v>7917.1814400000003</v>
      </c>
    </row>
    <row r="25" spans="1:7" s="13" customFormat="1">
      <c r="A25" s="64" t="s">
        <v>58</v>
      </c>
      <c r="B25" s="47">
        <v>150103</v>
      </c>
      <c r="C25" s="48" t="s">
        <v>223</v>
      </c>
      <c r="D25" s="49" t="s">
        <v>33</v>
      </c>
      <c r="E25" s="50">
        <v>3039.9600000000005</v>
      </c>
      <c r="F25" s="51">
        <v>23</v>
      </c>
      <c r="G25" s="65">
        <f t="shared" si="3"/>
        <v>69919.080000000016</v>
      </c>
    </row>
    <row r="26" spans="1:7" s="13" customFormat="1">
      <c r="A26" s="64" t="s">
        <v>99</v>
      </c>
      <c r="B26" s="47">
        <v>150103</v>
      </c>
      <c r="C26" s="48" t="s">
        <v>224</v>
      </c>
      <c r="D26" s="49" t="s">
        <v>33</v>
      </c>
      <c r="E26" s="50">
        <v>893.4747494400001</v>
      </c>
      <c r="F26" s="51">
        <v>23</v>
      </c>
      <c r="G26" s="65">
        <f t="shared" si="3"/>
        <v>20549.919237120001</v>
      </c>
    </row>
    <row r="27" spans="1:7" s="13" customFormat="1">
      <c r="A27" s="64" t="s">
        <v>101</v>
      </c>
      <c r="B27" s="47">
        <v>150103</v>
      </c>
      <c r="C27" s="48" t="s">
        <v>225</v>
      </c>
      <c r="D27" s="49" t="s">
        <v>33</v>
      </c>
      <c r="E27" s="50">
        <v>470.9797155</v>
      </c>
      <c r="F27" s="51">
        <v>23</v>
      </c>
      <c r="G27" s="65">
        <f t="shared" si="3"/>
        <v>10832.533456499999</v>
      </c>
    </row>
    <row r="28" spans="1:7" s="13" customFormat="1">
      <c r="A28" s="64" t="s">
        <v>173</v>
      </c>
      <c r="B28" s="47">
        <v>150103</v>
      </c>
      <c r="C28" s="48" t="s">
        <v>226</v>
      </c>
      <c r="D28" s="49" t="s">
        <v>33</v>
      </c>
      <c r="E28" s="50">
        <v>212.94733950000003</v>
      </c>
      <c r="F28" s="51">
        <v>23</v>
      </c>
      <c r="G28" s="65">
        <f t="shared" si="3"/>
        <v>4897.7888085000004</v>
      </c>
    </row>
    <row r="29" spans="1:7" s="13" customFormat="1">
      <c r="A29" s="64" t="s">
        <v>174</v>
      </c>
      <c r="B29" s="47">
        <v>150103</v>
      </c>
      <c r="C29" s="48" t="s">
        <v>227</v>
      </c>
      <c r="D29" s="49" t="s">
        <v>33</v>
      </c>
      <c r="E29" s="50">
        <v>153.34840500000001</v>
      </c>
      <c r="F29" s="51">
        <v>23</v>
      </c>
      <c r="G29" s="65">
        <f t="shared" si="3"/>
        <v>3527.0133150000001</v>
      </c>
    </row>
    <row r="30" spans="1:7" s="13" customFormat="1">
      <c r="A30" s="64" t="s">
        <v>175</v>
      </c>
      <c r="B30" s="47">
        <v>150103</v>
      </c>
      <c r="C30" s="48" t="s">
        <v>228</v>
      </c>
      <c r="D30" s="49" t="s">
        <v>33</v>
      </c>
      <c r="E30" s="50">
        <v>504</v>
      </c>
      <c r="F30" s="51">
        <v>23</v>
      </c>
      <c r="G30" s="65">
        <f t="shared" ref="G30" si="4">E30*F30</f>
        <v>11592</v>
      </c>
    </row>
    <row r="31" spans="1:7" s="13" customFormat="1">
      <c r="A31" s="64" t="s">
        <v>208</v>
      </c>
      <c r="B31" s="47">
        <v>150103</v>
      </c>
      <c r="C31" s="48" t="s">
        <v>127</v>
      </c>
      <c r="D31" s="49" t="s">
        <v>33</v>
      </c>
      <c r="E31" s="50">
        <v>205.8</v>
      </c>
      <c r="F31" s="51">
        <v>23</v>
      </c>
      <c r="G31" s="65">
        <f t="shared" si="3"/>
        <v>4733.4000000000005</v>
      </c>
    </row>
    <row r="32" spans="1:7" s="13" customFormat="1">
      <c r="A32" s="64" t="s">
        <v>216</v>
      </c>
      <c r="B32" s="47">
        <v>150103</v>
      </c>
      <c r="C32" s="48" t="s">
        <v>128</v>
      </c>
      <c r="D32" s="49" t="s">
        <v>33</v>
      </c>
      <c r="E32" s="50">
        <v>124.74000000000002</v>
      </c>
      <c r="F32" s="51">
        <v>23</v>
      </c>
      <c r="G32" s="65">
        <f t="shared" si="3"/>
        <v>2869.0200000000004</v>
      </c>
    </row>
    <row r="33" spans="1:7" s="13" customFormat="1">
      <c r="A33" s="64" t="s">
        <v>217</v>
      </c>
      <c r="B33" s="47">
        <v>150103</v>
      </c>
      <c r="C33" s="48" t="s">
        <v>212</v>
      </c>
      <c r="D33" s="49" t="s">
        <v>33</v>
      </c>
      <c r="E33" s="50">
        <v>550</v>
      </c>
      <c r="F33" s="51">
        <v>23</v>
      </c>
      <c r="G33" s="65">
        <f t="shared" ref="G33" si="5">E33*F33</f>
        <v>12650</v>
      </c>
    </row>
    <row r="34" spans="1:7" s="13" customFormat="1">
      <c r="A34" s="64"/>
      <c r="B34" s="88" t="s">
        <v>59</v>
      </c>
      <c r="C34" s="89"/>
      <c r="D34" s="89"/>
      <c r="E34" s="89"/>
      <c r="F34" s="89"/>
      <c r="G34" s="66">
        <f>SUM(G19:G33)</f>
        <v>283432.73794344696</v>
      </c>
    </row>
    <row r="35" spans="1:7" s="13" customFormat="1">
      <c r="A35" s="58">
        <v>4</v>
      </c>
      <c r="B35" s="74" t="s">
        <v>185</v>
      </c>
      <c r="C35" s="75"/>
      <c r="D35" s="75"/>
      <c r="E35" s="75"/>
      <c r="F35" s="75"/>
      <c r="G35" s="76"/>
    </row>
    <row r="36" spans="1:7" s="13" customFormat="1" ht="25.5">
      <c r="A36" s="64" t="s">
        <v>7</v>
      </c>
      <c r="B36" s="53">
        <v>270236</v>
      </c>
      <c r="C36" s="48" t="s">
        <v>137</v>
      </c>
      <c r="D36" s="49" t="s">
        <v>13</v>
      </c>
      <c r="E36" s="50">
        <v>143</v>
      </c>
      <c r="F36" s="51">
        <v>76.400000000000006</v>
      </c>
      <c r="G36" s="65">
        <f>E36*F36</f>
        <v>10925.2</v>
      </c>
    </row>
    <row r="37" spans="1:7" s="13" customFormat="1">
      <c r="A37" s="59"/>
      <c r="B37" s="72" t="s">
        <v>60</v>
      </c>
      <c r="C37" s="73"/>
      <c r="D37" s="73"/>
      <c r="E37" s="73"/>
      <c r="F37" s="73"/>
      <c r="G37" s="63">
        <f>G36</f>
        <v>10925.2</v>
      </c>
    </row>
    <row r="38" spans="1:7" s="13" customFormat="1">
      <c r="A38" s="58">
        <v>5</v>
      </c>
      <c r="B38" s="74" t="s">
        <v>130</v>
      </c>
      <c r="C38" s="75"/>
      <c r="D38" s="75"/>
      <c r="E38" s="75"/>
      <c r="F38" s="75"/>
      <c r="G38" s="76"/>
    </row>
    <row r="39" spans="1:7" s="13" customFormat="1">
      <c r="A39" s="59" t="s">
        <v>9</v>
      </c>
      <c r="B39" s="44">
        <v>261703</v>
      </c>
      <c r="C39" s="39" t="s">
        <v>131</v>
      </c>
      <c r="D39" s="40" t="s">
        <v>13</v>
      </c>
      <c r="E39" s="41">
        <v>18</v>
      </c>
      <c r="F39" s="42">
        <v>9.85</v>
      </c>
      <c r="G39" s="60">
        <f>E39*F39</f>
        <v>177.29999999999998</v>
      </c>
    </row>
    <row r="40" spans="1:7" s="13" customFormat="1" ht="25.5">
      <c r="A40" s="59" t="s">
        <v>10</v>
      </c>
      <c r="B40" s="44">
        <v>261703</v>
      </c>
      <c r="C40" s="39" t="s">
        <v>231</v>
      </c>
      <c r="D40" s="40" t="s">
        <v>13</v>
      </c>
      <c r="E40" s="41">
        <v>110</v>
      </c>
      <c r="F40" s="42">
        <v>9.85</v>
      </c>
      <c r="G40" s="60">
        <f t="shared" ref="G40:G43" si="6">E40*F40</f>
        <v>1083.5</v>
      </c>
    </row>
    <row r="41" spans="1:7" s="13" customFormat="1" ht="38.25">
      <c r="A41" s="59" t="s">
        <v>20</v>
      </c>
      <c r="B41" s="44">
        <v>261703</v>
      </c>
      <c r="C41" s="39" t="s">
        <v>241</v>
      </c>
      <c r="D41" s="40" t="s">
        <v>13</v>
      </c>
      <c r="E41" s="41">
        <v>325</v>
      </c>
      <c r="F41" s="42">
        <v>9.85</v>
      </c>
      <c r="G41" s="60">
        <f t="shared" si="6"/>
        <v>3201.25</v>
      </c>
    </row>
    <row r="42" spans="1:7" s="13" customFormat="1" ht="38.25">
      <c r="A42" s="59" t="s">
        <v>138</v>
      </c>
      <c r="B42" s="44">
        <v>261703</v>
      </c>
      <c r="C42" s="39" t="s">
        <v>232</v>
      </c>
      <c r="D42" s="40" t="s">
        <v>13</v>
      </c>
      <c r="E42" s="41">
        <v>53</v>
      </c>
      <c r="F42" s="42">
        <v>9.85</v>
      </c>
      <c r="G42" s="60">
        <f t="shared" si="6"/>
        <v>522.04999999999995</v>
      </c>
    </row>
    <row r="43" spans="1:7" s="13" customFormat="1" ht="25.5">
      <c r="A43" s="59" t="s">
        <v>139</v>
      </c>
      <c r="B43" s="44">
        <v>261700</v>
      </c>
      <c r="C43" s="39" t="s">
        <v>240</v>
      </c>
      <c r="D43" s="40" t="s">
        <v>13</v>
      </c>
      <c r="E43" s="41">
        <v>22</v>
      </c>
      <c r="F43" s="42">
        <v>7.57</v>
      </c>
      <c r="G43" s="60">
        <f t="shared" si="6"/>
        <v>166.54000000000002</v>
      </c>
    </row>
    <row r="44" spans="1:7" s="13" customFormat="1">
      <c r="A44" s="59"/>
      <c r="B44" s="72" t="s">
        <v>74</v>
      </c>
      <c r="C44" s="73"/>
      <c r="D44" s="73"/>
      <c r="E44" s="73"/>
      <c r="F44" s="73"/>
      <c r="G44" s="63">
        <f>SUM(G39:G43)</f>
        <v>5150.6400000000003</v>
      </c>
    </row>
    <row r="45" spans="1:7" s="13" customFormat="1">
      <c r="A45" s="58">
        <v>6</v>
      </c>
      <c r="B45" s="74" t="s">
        <v>34</v>
      </c>
      <c r="C45" s="75"/>
      <c r="D45" s="75"/>
      <c r="E45" s="75"/>
      <c r="F45" s="75"/>
      <c r="G45" s="76"/>
    </row>
    <row r="46" spans="1:7" s="13" customFormat="1" ht="25.5">
      <c r="A46" s="59" t="s">
        <v>61</v>
      </c>
      <c r="B46" s="44">
        <v>100155</v>
      </c>
      <c r="C46" s="39" t="s">
        <v>39</v>
      </c>
      <c r="D46" s="40" t="s">
        <v>13</v>
      </c>
      <c r="E46" s="41">
        <v>824.5</v>
      </c>
      <c r="F46" s="42">
        <v>62.68</v>
      </c>
      <c r="G46" s="60">
        <f t="shared" ref="G46:G51" si="7">E46*F46</f>
        <v>51679.659999999996</v>
      </c>
    </row>
    <row r="47" spans="1:7" s="13" customFormat="1">
      <c r="A47" s="59" t="s">
        <v>69</v>
      </c>
      <c r="B47" s="44">
        <v>130152</v>
      </c>
      <c r="C47" s="39" t="s">
        <v>40</v>
      </c>
      <c r="D47" s="40" t="s">
        <v>13</v>
      </c>
      <c r="E47" s="41">
        <v>1649</v>
      </c>
      <c r="F47" s="42">
        <v>21.18</v>
      </c>
      <c r="G47" s="60">
        <f t="shared" si="7"/>
        <v>34925.82</v>
      </c>
    </row>
    <row r="48" spans="1:7" s="13" customFormat="1">
      <c r="A48" s="59" t="s">
        <v>70</v>
      </c>
      <c r="B48" s="44">
        <v>200140</v>
      </c>
      <c r="C48" s="39" t="s">
        <v>43</v>
      </c>
      <c r="D48" s="40" t="s">
        <v>13</v>
      </c>
      <c r="E48" s="41">
        <v>1649</v>
      </c>
      <c r="F48" s="42">
        <v>5.36</v>
      </c>
      <c r="G48" s="60">
        <f t="shared" si="7"/>
        <v>8838.6400000000012</v>
      </c>
    </row>
    <row r="49" spans="1:7" s="13" customFormat="1" ht="25.5">
      <c r="A49" s="59" t="s">
        <v>201</v>
      </c>
      <c r="B49" s="53">
        <v>210499</v>
      </c>
      <c r="C49" s="39" t="s">
        <v>206</v>
      </c>
      <c r="D49" s="40" t="s">
        <v>13</v>
      </c>
      <c r="E49" s="41">
        <v>114.8</v>
      </c>
      <c r="F49" s="42">
        <v>68.25</v>
      </c>
      <c r="G49" s="60">
        <f t="shared" si="7"/>
        <v>7835.0999999999995</v>
      </c>
    </row>
    <row r="50" spans="1:7" s="13" customFormat="1">
      <c r="A50" s="59" t="s">
        <v>202</v>
      </c>
      <c r="B50" s="44">
        <v>120902</v>
      </c>
      <c r="C50" s="39" t="s">
        <v>200</v>
      </c>
      <c r="D50" s="40" t="s">
        <v>13</v>
      </c>
      <c r="E50" s="41">
        <v>45</v>
      </c>
      <c r="F50" s="42">
        <v>29.43</v>
      </c>
      <c r="G50" s="60">
        <f t="shared" si="7"/>
        <v>1324.35</v>
      </c>
    </row>
    <row r="51" spans="1:7" s="13" customFormat="1" ht="38.25">
      <c r="A51" s="59" t="s">
        <v>203</v>
      </c>
      <c r="B51" s="44">
        <v>110106</v>
      </c>
      <c r="C51" s="39" t="s">
        <v>199</v>
      </c>
      <c r="D51" s="40" t="s">
        <v>13</v>
      </c>
      <c r="E51" s="41">
        <v>20</v>
      </c>
      <c r="F51" s="42">
        <v>86.98</v>
      </c>
      <c r="G51" s="60">
        <f t="shared" si="7"/>
        <v>1739.6000000000001</v>
      </c>
    </row>
    <row r="52" spans="1:7" s="13" customFormat="1">
      <c r="A52" s="59" t="s">
        <v>204</v>
      </c>
      <c r="B52" s="44">
        <v>60191</v>
      </c>
      <c r="C52" s="39" t="s">
        <v>196</v>
      </c>
      <c r="D52" s="40" t="s">
        <v>13</v>
      </c>
      <c r="E52" s="41">
        <v>15.8</v>
      </c>
      <c r="F52" s="42">
        <v>35</v>
      </c>
      <c r="G52" s="60">
        <f t="shared" ref="G52:G54" si="8">E52*F52</f>
        <v>553</v>
      </c>
    </row>
    <row r="53" spans="1:7" s="13" customFormat="1" ht="25.5">
      <c r="A53" s="59" t="s">
        <v>205</v>
      </c>
      <c r="B53" s="44">
        <v>51015</v>
      </c>
      <c r="C53" s="39" t="s">
        <v>197</v>
      </c>
      <c r="D53" s="40" t="s">
        <v>21</v>
      </c>
      <c r="E53" s="41">
        <v>6.48</v>
      </c>
      <c r="F53" s="42">
        <v>471.62</v>
      </c>
      <c r="G53" s="60">
        <f t="shared" si="8"/>
        <v>3056.0976000000001</v>
      </c>
    </row>
    <row r="54" spans="1:7" s="13" customFormat="1">
      <c r="A54" s="59" t="s">
        <v>229</v>
      </c>
      <c r="B54" s="44">
        <v>52003</v>
      </c>
      <c r="C54" s="39" t="s">
        <v>198</v>
      </c>
      <c r="D54" s="40" t="s">
        <v>33</v>
      </c>
      <c r="E54" s="41">
        <v>97.1</v>
      </c>
      <c r="F54" s="42">
        <v>11.99</v>
      </c>
      <c r="G54" s="60">
        <f t="shared" si="8"/>
        <v>1164.229</v>
      </c>
    </row>
    <row r="55" spans="1:7" s="13" customFormat="1">
      <c r="A55" s="59"/>
      <c r="B55" s="72" t="s">
        <v>62</v>
      </c>
      <c r="C55" s="73"/>
      <c r="D55" s="73"/>
      <c r="E55" s="73"/>
      <c r="F55" s="73"/>
      <c r="G55" s="63">
        <f>SUM(G46:G54)</f>
        <v>111116.49660000001</v>
      </c>
    </row>
    <row r="56" spans="1:7" s="13" customFormat="1">
      <c r="A56" s="58">
        <v>7</v>
      </c>
      <c r="B56" s="74" t="s">
        <v>38</v>
      </c>
      <c r="C56" s="75"/>
      <c r="D56" s="75"/>
      <c r="E56" s="75"/>
      <c r="F56" s="75"/>
      <c r="G56" s="76"/>
    </row>
    <row r="57" spans="1:7" s="13" customFormat="1" ht="25.5">
      <c r="A57" s="59" t="s">
        <v>63</v>
      </c>
      <c r="B57" s="44">
        <v>261002</v>
      </c>
      <c r="C57" s="39" t="s">
        <v>242</v>
      </c>
      <c r="D57" s="40" t="s">
        <v>13</v>
      </c>
      <c r="E57" s="41">
        <v>102</v>
      </c>
      <c r="F57" s="42">
        <v>27.03</v>
      </c>
      <c r="G57" s="60">
        <f>E57*F57</f>
        <v>2757.06</v>
      </c>
    </row>
    <row r="58" spans="1:7" s="13" customFormat="1" ht="38.25">
      <c r="A58" s="59" t="s">
        <v>75</v>
      </c>
      <c r="B58" s="44">
        <v>260909</v>
      </c>
      <c r="C58" s="39" t="s">
        <v>233</v>
      </c>
      <c r="D58" s="40" t="s">
        <v>13</v>
      </c>
      <c r="E58" s="41">
        <v>1042</v>
      </c>
      <c r="F58" s="42">
        <v>13.58</v>
      </c>
      <c r="G58" s="60">
        <f>E58*F58</f>
        <v>14150.36</v>
      </c>
    </row>
    <row r="59" spans="1:7" s="13" customFormat="1" ht="25.5">
      <c r="A59" s="59" t="s">
        <v>76</v>
      </c>
      <c r="B59" s="44">
        <v>260909</v>
      </c>
      <c r="C59" s="39" t="s">
        <v>132</v>
      </c>
      <c r="D59" s="40" t="s">
        <v>13</v>
      </c>
      <c r="E59" s="41">
        <v>151</v>
      </c>
      <c r="F59" s="42">
        <v>13.58</v>
      </c>
      <c r="G59" s="60">
        <f>E59*F59</f>
        <v>2050.58</v>
      </c>
    </row>
    <row r="60" spans="1:7" s="13" customFormat="1" ht="38.25">
      <c r="A60" s="59" t="s">
        <v>77</v>
      </c>
      <c r="B60" s="44">
        <v>260909</v>
      </c>
      <c r="C60" s="39" t="s">
        <v>234</v>
      </c>
      <c r="D60" s="40" t="s">
        <v>13</v>
      </c>
      <c r="E60" s="41">
        <v>354</v>
      </c>
      <c r="F60" s="42">
        <v>13.58</v>
      </c>
      <c r="G60" s="60">
        <f>E60*F60</f>
        <v>4807.32</v>
      </c>
    </row>
    <row r="61" spans="1:7" s="35" customFormat="1">
      <c r="A61" s="59" t="s">
        <v>78</v>
      </c>
      <c r="B61" s="44">
        <v>261300</v>
      </c>
      <c r="C61" s="39" t="s">
        <v>42</v>
      </c>
      <c r="D61" s="40" t="s">
        <v>13</v>
      </c>
      <c r="E61" s="41">
        <v>1649</v>
      </c>
      <c r="F61" s="42">
        <v>9.1199999999999992</v>
      </c>
      <c r="G61" s="60">
        <f>E61*F61</f>
        <v>15038.88</v>
      </c>
    </row>
    <row r="62" spans="1:7" s="13" customFormat="1">
      <c r="A62" s="59" t="s">
        <v>140</v>
      </c>
      <c r="B62" s="44">
        <v>261602</v>
      </c>
      <c r="C62" s="39" t="s">
        <v>104</v>
      </c>
      <c r="D62" s="40" t="s">
        <v>13</v>
      </c>
      <c r="E62" s="41">
        <v>385</v>
      </c>
      <c r="F62" s="42">
        <v>21.09</v>
      </c>
      <c r="G62" s="60">
        <f>F62*E62</f>
        <v>8119.65</v>
      </c>
    </row>
    <row r="63" spans="1:7" s="13" customFormat="1">
      <c r="A63" s="59"/>
      <c r="B63" s="72" t="s">
        <v>64</v>
      </c>
      <c r="C63" s="73"/>
      <c r="D63" s="73"/>
      <c r="E63" s="73"/>
      <c r="F63" s="73"/>
      <c r="G63" s="63">
        <f>SUM(G57:G62)</f>
        <v>46923.85</v>
      </c>
    </row>
    <row r="64" spans="1:7" s="13" customFormat="1">
      <c r="A64" s="58">
        <v>8</v>
      </c>
      <c r="B64" s="74" t="s">
        <v>136</v>
      </c>
      <c r="C64" s="75"/>
      <c r="D64" s="75"/>
      <c r="E64" s="75"/>
      <c r="F64" s="75"/>
      <c r="G64" s="76"/>
    </row>
    <row r="65" spans="1:7" s="13" customFormat="1" ht="25.5">
      <c r="A65" s="59" t="s">
        <v>65</v>
      </c>
      <c r="B65" s="44">
        <v>270621</v>
      </c>
      <c r="C65" s="39" t="s">
        <v>134</v>
      </c>
      <c r="D65" s="40" t="s">
        <v>13</v>
      </c>
      <c r="E65" s="41">
        <v>271</v>
      </c>
      <c r="F65" s="42">
        <v>138.16</v>
      </c>
      <c r="G65" s="60">
        <f>E65*F65</f>
        <v>37441.360000000001</v>
      </c>
    </row>
    <row r="66" spans="1:7" s="13" customFormat="1">
      <c r="A66" s="59" t="s">
        <v>135</v>
      </c>
      <c r="B66" s="44">
        <v>261602</v>
      </c>
      <c r="C66" s="39" t="s">
        <v>104</v>
      </c>
      <c r="D66" s="40" t="s">
        <v>13</v>
      </c>
      <c r="E66" s="41">
        <v>58</v>
      </c>
      <c r="F66" s="42">
        <v>21.09</v>
      </c>
      <c r="G66" s="60">
        <f>E66*F66</f>
        <v>1223.22</v>
      </c>
    </row>
    <row r="67" spans="1:7" s="13" customFormat="1">
      <c r="A67" s="59"/>
      <c r="B67" s="72" t="s">
        <v>79</v>
      </c>
      <c r="C67" s="73"/>
      <c r="D67" s="73"/>
      <c r="E67" s="73"/>
      <c r="F67" s="73"/>
      <c r="G67" s="63">
        <f>SUM(G65:G66)</f>
        <v>38664.58</v>
      </c>
    </row>
    <row r="68" spans="1:7" s="13" customFormat="1">
      <c r="A68" s="58">
        <v>9</v>
      </c>
      <c r="B68" s="74" t="s">
        <v>82</v>
      </c>
      <c r="C68" s="75"/>
      <c r="D68" s="75"/>
      <c r="E68" s="75"/>
      <c r="F68" s="75"/>
      <c r="G68" s="76"/>
    </row>
    <row r="69" spans="1:7" s="13" customFormat="1" ht="38.25">
      <c r="A69" s="59" t="s">
        <v>66</v>
      </c>
      <c r="B69" s="44">
        <v>70705</v>
      </c>
      <c r="C69" s="39" t="s">
        <v>235</v>
      </c>
      <c r="D69" s="43" t="s">
        <v>23</v>
      </c>
      <c r="E69" s="41">
        <v>1</v>
      </c>
      <c r="F69" s="42">
        <v>647.70000000000005</v>
      </c>
      <c r="G69" s="60">
        <f>E69*F69</f>
        <v>647.70000000000005</v>
      </c>
    </row>
    <row r="70" spans="1:7" s="13" customFormat="1" ht="25.5">
      <c r="A70" s="59" t="s">
        <v>83</v>
      </c>
      <c r="B70" s="44">
        <v>72570</v>
      </c>
      <c r="C70" s="39" t="s">
        <v>141</v>
      </c>
      <c r="D70" s="43" t="s">
        <v>23</v>
      </c>
      <c r="E70" s="41">
        <v>5</v>
      </c>
      <c r="F70" s="42">
        <v>17.510000000000002</v>
      </c>
      <c r="G70" s="60">
        <f t="shared" ref="G70:G91" si="9">E70*F70</f>
        <v>87.550000000000011</v>
      </c>
    </row>
    <row r="71" spans="1:7" s="13" customFormat="1" ht="38.25">
      <c r="A71" s="59" t="s">
        <v>84</v>
      </c>
      <c r="B71" s="45">
        <v>71186</v>
      </c>
      <c r="C71" s="39" t="s">
        <v>236</v>
      </c>
      <c r="D71" s="43" t="s">
        <v>23</v>
      </c>
      <c r="E71" s="41">
        <v>3</v>
      </c>
      <c r="F71" s="42">
        <v>232.02</v>
      </c>
      <c r="G71" s="60">
        <f t="shared" si="9"/>
        <v>696.06000000000006</v>
      </c>
    </row>
    <row r="72" spans="1:7" s="13" customFormat="1" ht="25.5">
      <c r="A72" s="59" t="s">
        <v>85</v>
      </c>
      <c r="B72" s="44">
        <v>71455</v>
      </c>
      <c r="C72" s="39" t="s">
        <v>142</v>
      </c>
      <c r="D72" s="43" t="s">
        <v>23</v>
      </c>
      <c r="E72" s="41">
        <v>1</v>
      </c>
      <c r="F72" s="42">
        <v>207.01</v>
      </c>
      <c r="G72" s="60">
        <f t="shared" si="9"/>
        <v>207.01</v>
      </c>
    </row>
    <row r="73" spans="1:7" s="13" customFormat="1" ht="25.5">
      <c r="A73" s="59" t="s">
        <v>86</v>
      </c>
      <c r="B73" s="44">
        <v>71171</v>
      </c>
      <c r="C73" s="39" t="s">
        <v>237</v>
      </c>
      <c r="D73" s="43" t="s">
        <v>23</v>
      </c>
      <c r="E73" s="41">
        <v>7</v>
      </c>
      <c r="F73" s="42">
        <v>18.77</v>
      </c>
      <c r="G73" s="60">
        <f t="shared" si="9"/>
        <v>131.38999999999999</v>
      </c>
    </row>
    <row r="74" spans="1:7" s="13" customFormat="1">
      <c r="A74" s="59" t="s">
        <v>87</v>
      </c>
      <c r="B74" s="44">
        <v>71411</v>
      </c>
      <c r="C74" s="39" t="s">
        <v>148</v>
      </c>
      <c r="D74" s="43" t="s">
        <v>23</v>
      </c>
      <c r="E74" s="41">
        <v>1</v>
      </c>
      <c r="F74" s="42">
        <v>12.12</v>
      </c>
      <c r="G74" s="60">
        <f t="shared" si="9"/>
        <v>12.12</v>
      </c>
    </row>
    <row r="75" spans="1:7" s="13" customFormat="1">
      <c r="A75" s="59" t="s">
        <v>94</v>
      </c>
      <c r="B75" s="44">
        <v>70691</v>
      </c>
      <c r="C75" s="39" t="s">
        <v>149</v>
      </c>
      <c r="D75" s="43" t="s">
        <v>23</v>
      </c>
      <c r="E75" s="41">
        <v>1</v>
      </c>
      <c r="F75" s="42">
        <v>6.34</v>
      </c>
      <c r="G75" s="60">
        <f t="shared" si="9"/>
        <v>6.34</v>
      </c>
    </row>
    <row r="76" spans="1:7" s="13" customFormat="1" ht="25.5">
      <c r="A76" s="59" t="s">
        <v>95</v>
      </c>
      <c r="B76" s="44">
        <v>71614</v>
      </c>
      <c r="C76" s="39" t="s">
        <v>238</v>
      </c>
      <c r="D76" s="43" t="s">
        <v>23</v>
      </c>
      <c r="E76" s="41">
        <v>15</v>
      </c>
      <c r="F76" s="42">
        <v>133.55000000000001</v>
      </c>
      <c r="G76" s="60">
        <f t="shared" si="9"/>
        <v>2003.2500000000002</v>
      </c>
    </row>
    <row r="77" spans="1:7" s="13" customFormat="1" ht="38.25">
      <c r="A77" s="59" t="s">
        <v>96</v>
      </c>
      <c r="B77" s="44">
        <v>101657</v>
      </c>
      <c r="C77" s="39" t="s">
        <v>239</v>
      </c>
      <c r="D77" s="43" t="s">
        <v>23</v>
      </c>
      <c r="E77" s="41">
        <v>12</v>
      </c>
      <c r="F77" s="42">
        <v>569.77</v>
      </c>
      <c r="G77" s="60">
        <f t="shared" si="9"/>
        <v>6837.24</v>
      </c>
    </row>
    <row r="78" spans="1:7" s="13" customFormat="1" ht="25.5">
      <c r="A78" s="59" t="s">
        <v>97</v>
      </c>
      <c r="B78" s="44">
        <v>71612</v>
      </c>
      <c r="C78" s="39" t="s">
        <v>150</v>
      </c>
      <c r="D78" s="43" t="s">
        <v>23</v>
      </c>
      <c r="E78" s="41">
        <v>16</v>
      </c>
      <c r="F78" s="42">
        <v>122.38</v>
      </c>
      <c r="G78" s="60">
        <f t="shared" si="9"/>
        <v>1958.08</v>
      </c>
    </row>
    <row r="79" spans="1:7" s="13" customFormat="1" ht="25.5">
      <c r="A79" s="59" t="s">
        <v>98</v>
      </c>
      <c r="B79" s="44">
        <v>71197</v>
      </c>
      <c r="C79" s="39" t="s">
        <v>151</v>
      </c>
      <c r="D79" s="43" t="s">
        <v>22</v>
      </c>
      <c r="E79" s="41">
        <v>50</v>
      </c>
      <c r="F79" s="42">
        <v>13.42</v>
      </c>
      <c r="G79" s="60">
        <f t="shared" si="9"/>
        <v>671</v>
      </c>
    </row>
    <row r="80" spans="1:7" s="13" customFormat="1" ht="25.5">
      <c r="A80" s="59" t="s">
        <v>161</v>
      </c>
      <c r="B80" s="44">
        <v>71194</v>
      </c>
      <c r="C80" s="39" t="s">
        <v>152</v>
      </c>
      <c r="D80" s="43" t="s">
        <v>22</v>
      </c>
      <c r="E80" s="41">
        <v>120</v>
      </c>
      <c r="F80" s="42">
        <v>6.26</v>
      </c>
      <c r="G80" s="60">
        <f t="shared" si="9"/>
        <v>751.19999999999993</v>
      </c>
    </row>
    <row r="81" spans="1:7" s="13" customFormat="1">
      <c r="A81" s="59" t="s">
        <v>162</v>
      </c>
      <c r="B81" s="44">
        <v>71291</v>
      </c>
      <c r="C81" s="39" t="s">
        <v>153</v>
      </c>
      <c r="D81" s="43" t="s">
        <v>22</v>
      </c>
      <c r="E81" s="41">
        <v>1253.48</v>
      </c>
      <c r="F81" s="42">
        <v>3.8</v>
      </c>
      <c r="G81" s="60">
        <f t="shared" si="9"/>
        <v>4763.2240000000002</v>
      </c>
    </row>
    <row r="82" spans="1:7" s="13" customFormat="1">
      <c r="A82" s="59" t="s">
        <v>163</v>
      </c>
      <c r="B82" s="44">
        <v>71292</v>
      </c>
      <c r="C82" s="39" t="s">
        <v>154</v>
      </c>
      <c r="D82" s="43" t="s">
        <v>22</v>
      </c>
      <c r="E82" s="41">
        <v>250</v>
      </c>
      <c r="F82" s="42">
        <v>5.56</v>
      </c>
      <c r="G82" s="60">
        <f t="shared" si="9"/>
        <v>1390</v>
      </c>
    </row>
    <row r="83" spans="1:7" s="13" customFormat="1" ht="25.5">
      <c r="A83" s="59" t="s">
        <v>164</v>
      </c>
      <c r="B83" s="44">
        <v>70636</v>
      </c>
      <c r="C83" s="39" t="s">
        <v>158</v>
      </c>
      <c r="D83" s="43" t="s">
        <v>23</v>
      </c>
      <c r="E83" s="41">
        <v>1</v>
      </c>
      <c r="F83" s="42">
        <v>218.71</v>
      </c>
      <c r="G83" s="60">
        <f t="shared" si="9"/>
        <v>218.71</v>
      </c>
    </row>
    <row r="84" spans="1:7" s="13" customFormat="1">
      <c r="A84" s="59" t="s">
        <v>165</v>
      </c>
      <c r="B84" s="44">
        <v>71251</v>
      </c>
      <c r="C84" s="39" t="s">
        <v>191</v>
      </c>
      <c r="D84" s="43" t="s">
        <v>22</v>
      </c>
      <c r="E84" s="41">
        <v>240</v>
      </c>
      <c r="F84" s="42">
        <v>13.34</v>
      </c>
      <c r="G84" s="60">
        <f t="shared" si="9"/>
        <v>3201.6</v>
      </c>
    </row>
    <row r="85" spans="1:7" s="13" customFormat="1">
      <c r="A85" s="59" t="s">
        <v>166</v>
      </c>
      <c r="B85" s="44">
        <v>71722</v>
      </c>
      <c r="C85" s="39" t="s">
        <v>192</v>
      </c>
      <c r="D85" s="43" t="s">
        <v>23</v>
      </c>
      <c r="E85" s="41">
        <v>60</v>
      </c>
      <c r="F85" s="42">
        <v>2.29</v>
      </c>
      <c r="G85" s="60">
        <f t="shared" si="9"/>
        <v>137.4</v>
      </c>
    </row>
    <row r="86" spans="1:7" s="13" customFormat="1">
      <c r="A86" s="59" t="s">
        <v>167</v>
      </c>
      <c r="B86" s="44">
        <v>71121</v>
      </c>
      <c r="C86" s="39" t="s">
        <v>193</v>
      </c>
      <c r="D86" s="43" t="s">
        <v>23</v>
      </c>
      <c r="E86" s="41">
        <v>16</v>
      </c>
      <c r="F86" s="42">
        <v>7.2</v>
      </c>
      <c r="G86" s="60">
        <f t="shared" si="9"/>
        <v>115.2</v>
      </c>
    </row>
    <row r="87" spans="1:7" s="13" customFormat="1">
      <c r="A87" s="59" t="s">
        <v>168</v>
      </c>
      <c r="B87" s="44">
        <v>70371</v>
      </c>
      <c r="C87" s="39" t="s">
        <v>159</v>
      </c>
      <c r="D87" s="43" t="s">
        <v>23</v>
      </c>
      <c r="E87" s="41">
        <v>150</v>
      </c>
      <c r="F87" s="42">
        <v>1.23</v>
      </c>
      <c r="G87" s="60">
        <f t="shared" si="9"/>
        <v>184.5</v>
      </c>
    </row>
    <row r="88" spans="1:7" s="13" customFormat="1">
      <c r="A88" s="59" t="s">
        <v>169</v>
      </c>
      <c r="B88" s="44">
        <v>70929</v>
      </c>
      <c r="C88" s="39" t="s">
        <v>194</v>
      </c>
      <c r="D88" s="43" t="s">
        <v>23</v>
      </c>
      <c r="E88" s="41">
        <v>52</v>
      </c>
      <c r="F88" s="42">
        <v>14.61</v>
      </c>
      <c r="G88" s="60">
        <f t="shared" si="9"/>
        <v>759.72</v>
      </c>
    </row>
    <row r="89" spans="1:7" s="13" customFormat="1">
      <c r="A89" s="59" t="s">
        <v>170</v>
      </c>
      <c r="B89" s="44">
        <v>70930</v>
      </c>
      <c r="C89" s="39" t="s">
        <v>195</v>
      </c>
      <c r="D89" s="43" t="s">
        <v>23</v>
      </c>
      <c r="E89" s="41">
        <v>70</v>
      </c>
      <c r="F89" s="42">
        <v>3.85</v>
      </c>
      <c r="G89" s="60">
        <f t="shared" si="9"/>
        <v>269.5</v>
      </c>
    </row>
    <row r="90" spans="1:7" s="13" customFormat="1">
      <c r="A90" s="59" t="s">
        <v>171</v>
      </c>
      <c r="B90" s="44">
        <v>70682</v>
      </c>
      <c r="C90" s="39" t="s">
        <v>160</v>
      </c>
      <c r="D90" s="43" t="s">
        <v>23</v>
      </c>
      <c r="E90" s="41">
        <v>1</v>
      </c>
      <c r="F90" s="42">
        <v>11.51</v>
      </c>
      <c r="G90" s="60">
        <f t="shared" si="9"/>
        <v>11.51</v>
      </c>
    </row>
    <row r="91" spans="1:7" s="13" customFormat="1">
      <c r="A91" s="59" t="s">
        <v>172</v>
      </c>
      <c r="B91" s="44">
        <v>71331</v>
      </c>
      <c r="C91" s="39" t="s">
        <v>88</v>
      </c>
      <c r="D91" s="43" t="s">
        <v>23</v>
      </c>
      <c r="E91" s="41">
        <v>6</v>
      </c>
      <c r="F91" s="42">
        <v>19.079999999999998</v>
      </c>
      <c r="G91" s="60">
        <f t="shared" si="9"/>
        <v>114.47999999999999</v>
      </c>
    </row>
    <row r="92" spans="1:7" s="13" customFormat="1">
      <c r="A92" s="59"/>
      <c r="B92" s="72" t="s">
        <v>67</v>
      </c>
      <c r="C92" s="73"/>
      <c r="D92" s="73"/>
      <c r="E92" s="73"/>
      <c r="F92" s="73"/>
      <c r="G92" s="63">
        <f>SUM(G69:G91)</f>
        <v>25174.784</v>
      </c>
    </row>
    <row r="93" spans="1:7" s="13" customFormat="1">
      <c r="A93" s="58">
        <v>10</v>
      </c>
      <c r="B93" s="74" t="s">
        <v>155</v>
      </c>
      <c r="C93" s="75"/>
      <c r="D93" s="75"/>
      <c r="E93" s="75"/>
      <c r="F93" s="75"/>
      <c r="G93" s="76"/>
    </row>
    <row r="94" spans="1:7" s="13" customFormat="1">
      <c r="A94" s="59" t="s">
        <v>71</v>
      </c>
      <c r="B94" s="44">
        <v>160600</v>
      </c>
      <c r="C94" s="39" t="s">
        <v>156</v>
      </c>
      <c r="D94" s="40" t="s">
        <v>13</v>
      </c>
      <c r="E94" s="41">
        <v>56.43</v>
      </c>
      <c r="F94" s="42">
        <v>97.31</v>
      </c>
      <c r="G94" s="60">
        <f>E94*F94</f>
        <v>5491.2033000000001</v>
      </c>
    </row>
    <row r="95" spans="1:7" s="13" customFormat="1">
      <c r="A95" s="59" t="s">
        <v>209</v>
      </c>
      <c r="B95" s="44">
        <v>160602</v>
      </c>
      <c r="C95" s="39" t="s">
        <v>211</v>
      </c>
      <c r="D95" s="40" t="s">
        <v>22</v>
      </c>
      <c r="E95" s="41">
        <v>62.7</v>
      </c>
      <c r="F95" s="42">
        <v>34.92</v>
      </c>
      <c r="G95" s="60">
        <f>E95*F95</f>
        <v>2189.4840000000004</v>
      </c>
    </row>
    <row r="96" spans="1:7" s="13" customFormat="1">
      <c r="A96" s="59" t="s">
        <v>210</v>
      </c>
      <c r="B96" s="44">
        <v>82331</v>
      </c>
      <c r="C96" s="39" t="s">
        <v>157</v>
      </c>
      <c r="D96" s="40" t="s">
        <v>22</v>
      </c>
      <c r="E96" s="41">
        <v>48</v>
      </c>
      <c r="F96" s="42">
        <v>56.36</v>
      </c>
      <c r="G96" s="60">
        <f>E96*F96</f>
        <v>2705.2799999999997</v>
      </c>
    </row>
    <row r="97" spans="1:7" s="13" customFormat="1">
      <c r="A97" s="59"/>
      <c r="B97" s="72" t="s">
        <v>143</v>
      </c>
      <c r="C97" s="73"/>
      <c r="D97" s="73"/>
      <c r="E97" s="73"/>
      <c r="F97" s="73"/>
      <c r="G97" s="63">
        <f>SUM(G94:G96)</f>
        <v>10385.9673</v>
      </c>
    </row>
    <row r="98" spans="1:7" s="13" customFormat="1">
      <c r="A98" s="58">
        <v>11</v>
      </c>
      <c r="B98" s="74" t="s">
        <v>35</v>
      </c>
      <c r="C98" s="75"/>
      <c r="D98" s="75"/>
      <c r="E98" s="75"/>
      <c r="F98" s="75"/>
      <c r="G98" s="76"/>
    </row>
    <row r="99" spans="1:7" s="13" customFormat="1" ht="25.5">
      <c r="A99" s="59" t="s">
        <v>80</v>
      </c>
      <c r="B99" s="44" t="s">
        <v>36</v>
      </c>
      <c r="C99" s="39" t="s">
        <v>37</v>
      </c>
      <c r="D99" s="40" t="s">
        <v>13</v>
      </c>
      <c r="E99" s="41">
        <v>673.2</v>
      </c>
      <c r="F99" s="42">
        <v>269.29000000000002</v>
      </c>
      <c r="G99" s="60">
        <f>E99*F99</f>
        <v>181286.02800000002</v>
      </c>
    </row>
    <row r="100" spans="1:7" s="13" customFormat="1">
      <c r="A100" s="59"/>
      <c r="B100" s="72" t="s">
        <v>81</v>
      </c>
      <c r="C100" s="73"/>
      <c r="D100" s="73"/>
      <c r="E100" s="73"/>
      <c r="F100" s="73"/>
      <c r="G100" s="63">
        <f>G99</f>
        <v>181286.02800000002</v>
      </c>
    </row>
    <row r="101" spans="1:7" s="13" customFormat="1">
      <c r="A101" s="58">
        <v>12</v>
      </c>
      <c r="B101" s="74" t="s">
        <v>11</v>
      </c>
      <c r="C101" s="75"/>
      <c r="D101" s="75"/>
      <c r="E101" s="75"/>
      <c r="F101" s="75"/>
      <c r="G101" s="76"/>
    </row>
    <row r="102" spans="1:7" s="13" customFormat="1">
      <c r="A102" s="59" t="s">
        <v>89</v>
      </c>
      <c r="B102" s="44" t="s">
        <v>26</v>
      </c>
      <c r="C102" s="39" t="s">
        <v>27</v>
      </c>
      <c r="D102" s="40" t="s">
        <v>23</v>
      </c>
      <c r="E102" s="41">
        <v>1</v>
      </c>
      <c r="F102" s="42">
        <v>233.94</v>
      </c>
      <c r="G102" s="60">
        <f>E102*F102</f>
        <v>233.94</v>
      </c>
    </row>
    <row r="103" spans="1:7" s="13" customFormat="1" ht="25.5">
      <c r="A103" s="59" t="s">
        <v>90</v>
      </c>
      <c r="B103" s="44">
        <v>250101</v>
      </c>
      <c r="C103" s="39" t="s">
        <v>145</v>
      </c>
      <c r="D103" s="40" t="s">
        <v>14</v>
      </c>
      <c r="E103" s="41">
        <v>660</v>
      </c>
      <c r="F103" s="42">
        <v>71.05</v>
      </c>
      <c r="G103" s="60">
        <f>E103*F103</f>
        <v>46893</v>
      </c>
    </row>
    <row r="104" spans="1:7" s="13" customFormat="1" ht="25.5">
      <c r="A104" s="59" t="s">
        <v>91</v>
      </c>
      <c r="B104" s="44">
        <v>250102</v>
      </c>
      <c r="C104" s="39" t="s">
        <v>146</v>
      </c>
      <c r="D104" s="40" t="s">
        <v>14</v>
      </c>
      <c r="E104" s="41">
        <v>660</v>
      </c>
      <c r="F104" s="42">
        <v>37.72</v>
      </c>
      <c r="G104" s="60">
        <f>E104*F104</f>
        <v>24895.200000000001</v>
      </c>
    </row>
    <row r="105" spans="1:7" s="13" customFormat="1" ht="25.5">
      <c r="A105" s="59" t="s">
        <v>92</v>
      </c>
      <c r="B105" s="44">
        <v>250103</v>
      </c>
      <c r="C105" s="39" t="s">
        <v>68</v>
      </c>
      <c r="D105" s="40" t="s">
        <v>14</v>
      </c>
      <c r="E105" s="41">
        <v>220</v>
      </c>
      <c r="F105" s="42">
        <v>20.39</v>
      </c>
      <c r="G105" s="60">
        <f>E105*F105</f>
        <v>4485.8</v>
      </c>
    </row>
    <row r="106" spans="1:7" s="13" customFormat="1" ht="25.5">
      <c r="A106" s="59" t="s">
        <v>93</v>
      </c>
      <c r="B106" s="44">
        <v>250113</v>
      </c>
      <c r="C106" s="39" t="s">
        <v>147</v>
      </c>
      <c r="D106" s="40" t="s">
        <v>14</v>
      </c>
      <c r="E106" s="41">
        <v>330</v>
      </c>
      <c r="F106" s="42">
        <v>17.25</v>
      </c>
      <c r="G106" s="60">
        <f>E106*F106</f>
        <v>5692.5</v>
      </c>
    </row>
    <row r="107" spans="1:7" s="13" customFormat="1">
      <c r="A107" s="59"/>
      <c r="B107" s="87" t="s">
        <v>81</v>
      </c>
      <c r="C107" s="87"/>
      <c r="D107" s="87"/>
      <c r="E107" s="87"/>
      <c r="F107" s="87"/>
      <c r="G107" s="63">
        <f>SUM(G102:G106)</f>
        <v>82200.44</v>
      </c>
    </row>
    <row r="108" spans="1:7" s="13" customFormat="1">
      <c r="A108" s="58">
        <v>13</v>
      </c>
      <c r="B108" s="74" t="s">
        <v>12</v>
      </c>
      <c r="C108" s="75"/>
      <c r="D108" s="75"/>
      <c r="E108" s="75"/>
      <c r="F108" s="75"/>
      <c r="G108" s="76"/>
    </row>
    <row r="109" spans="1:7" s="13" customFormat="1" ht="25.5">
      <c r="A109" s="59" t="s">
        <v>176</v>
      </c>
      <c r="B109" s="44">
        <v>30116</v>
      </c>
      <c r="C109" s="39" t="s">
        <v>25</v>
      </c>
      <c r="D109" s="40" t="s">
        <v>23</v>
      </c>
      <c r="E109" s="41">
        <v>20</v>
      </c>
      <c r="F109" s="42">
        <v>261.94</v>
      </c>
      <c r="G109" s="60">
        <f t="shared" ref="G109:G115" si="10">E109*F109</f>
        <v>5238.8</v>
      </c>
    </row>
    <row r="110" spans="1:7" s="13" customFormat="1">
      <c r="A110" s="59" t="s">
        <v>177</v>
      </c>
      <c r="B110" s="44">
        <v>60105</v>
      </c>
      <c r="C110" s="39" t="s">
        <v>133</v>
      </c>
      <c r="D110" s="40" t="s">
        <v>13</v>
      </c>
      <c r="E110" s="41">
        <v>600</v>
      </c>
      <c r="F110" s="42">
        <v>10.1</v>
      </c>
      <c r="G110" s="60">
        <f t="shared" si="10"/>
        <v>6060</v>
      </c>
    </row>
    <row r="111" spans="1:7" s="13" customFormat="1" ht="25.5">
      <c r="A111" s="59" t="s">
        <v>178</v>
      </c>
      <c r="B111" s="44">
        <v>250101</v>
      </c>
      <c r="C111" s="39" t="s">
        <v>207</v>
      </c>
      <c r="D111" s="40" t="s">
        <v>14</v>
      </c>
      <c r="E111" s="41">
        <v>150</v>
      </c>
      <c r="F111" s="42">
        <v>71.05</v>
      </c>
      <c r="G111" s="60">
        <f t="shared" si="10"/>
        <v>10657.5</v>
      </c>
    </row>
    <row r="112" spans="1:7" s="13" customFormat="1">
      <c r="A112" s="59" t="s">
        <v>179</v>
      </c>
      <c r="B112" s="44">
        <v>271307</v>
      </c>
      <c r="C112" s="39" t="s">
        <v>190</v>
      </c>
      <c r="D112" s="40" t="s">
        <v>22</v>
      </c>
      <c r="E112" s="41">
        <v>58.15</v>
      </c>
      <c r="F112" s="42">
        <v>312.17</v>
      </c>
      <c r="G112" s="60">
        <f t="shared" si="10"/>
        <v>18152.6855</v>
      </c>
    </row>
    <row r="113" spans="1:7" s="13" customFormat="1">
      <c r="A113" s="59" t="s">
        <v>180</v>
      </c>
      <c r="B113" s="44">
        <v>270809</v>
      </c>
      <c r="C113" s="39" t="s">
        <v>144</v>
      </c>
      <c r="D113" s="40" t="s">
        <v>23</v>
      </c>
      <c r="E113" s="41">
        <v>1</v>
      </c>
      <c r="F113" s="42">
        <v>523.39</v>
      </c>
      <c r="G113" s="60">
        <f t="shared" si="10"/>
        <v>523.39</v>
      </c>
    </row>
    <row r="114" spans="1:7" s="13" customFormat="1" ht="25.5">
      <c r="A114" s="59" t="s">
        <v>181</v>
      </c>
      <c r="B114" s="44">
        <v>30105</v>
      </c>
      <c r="C114" s="39" t="s">
        <v>102</v>
      </c>
      <c r="D114" s="40" t="s">
        <v>21</v>
      </c>
      <c r="E114" s="41">
        <v>89.2</v>
      </c>
      <c r="F114" s="42">
        <v>73.569999999999993</v>
      </c>
      <c r="G114" s="60">
        <f t="shared" si="10"/>
        <v>6562.4439999999995</v>
      </c>
    </row>
    <row r="115" spans="1:7" s="13" customFormat="1" ht="25.5">
      <c r="A115" s="59" t="s">
        <v>182</v>
      </c>
      <c r="B115" s="44">
        <v>21602</v>
      </c>
      <c r="C115" s="39" t="s">
        <v>41</v>
      </c>
      <c r="D115" s="40" t="s">
        <v>13</v>
      </c>
      <c r="E115" s="41">
        <v>600</v>
      </c>
      <c r="F115" s="42">
        <v>31.68</v>
      </c>
      <c r="G115" s="60">
        <f t="shared" si="10"/>
        <v>19008</v>
      </c>
    </row>
    <row r="116" spans="1:7" s="13" customFormat="1">
      <c r="A116" s="59"/>
      <c r="B116" s="72" t="s">
        <v>183</v>
      </c>
      <c r="C116" s="73"/>
      <c r="D116" s="73"/>
      <c r="E116" s="73"/>
      <c r="F116" s="73"/>
      <c r="G116" s="63">
        <f>SUM(G109:G115)</f>
        <v>66202.819499999998</v>
      </c>
    </row>
    <row r="117" spans="1:7" s="13" customFormat="1">
      <c r="A117" s="64"/>
      <c r="B117" s="46"/>
      <c r="C117" s="32"/>
      <c r="D117" s="32"/>
      <c r="E117" s="33"/>
      <c r="F117" s="32"/>
      <c r="G117" s="67"/>
    </row>
    <row r="118" spans="1:7">
      <c r="A118" s="58">
        <v>14</v>
      </c>
      <c r="B118" s="77" t="s">
        <v>100</v>
      </c>
      <c r="C118" s="78"/>
      <c r="D118" s="78"/>
      <c r="E118" s="78"/>
      <c r="F118" s="79"/>
      <c r="G118" s="68">
        <f>G7+G17+G34+G37+G44+G55+G63+G67+G92+G97+G100+G107+G116</f>
        <v>955987.28954344708</v>
      </c>
    </row>
    <row r="119" spans="1:7" s="1" customFormat="1">
      <c r="A119" s="58">
        <v>15</v>
      </c>
      <c r="B119" s="77" t="s">
        <v>103</v>
      </c>
      <c r="C119" s="78"/>
      <c r="D119" s="78"/>
      <c r="E119" s="78"/>
      <c r="F119" s="79"/>
      <c r="G119" s="68">
        <f>G118*0.1918</f>
        <v>183358.36213443315</v>
      </c>
    </row>
    <row r="120" spans="1:7" ht="15.75" thickBot="1">
      <c r="A120" s="69">
        <v>16</v>
      </c>
      <c r="B120" s="80" t="s">
        <v>15</v>
      </c>
      <c r="C120" s="81"/>
      <c r="D120" s="81"/>
      <c r="E120" s="81"/>
      <c r="F120" s="82"/>
      <c r="G120" s="70">
        <f>G118+G119</f>
        <v>1139345.6516778802</v>
      </c>
    </row>
    <row r="122" spans="1:7">
      <c r="A122" s="14" t="s">
        <v>8</v>
      </c>
      <c r="B122" s="10"/>
      <c r="C122" s="4"/>
      <c r="D122" s="4"/>
      <c r="E122" s="5"/>
      <c r="F122" s="4"/>
      <c r="G122" s="6"/>
    </row>
    <row r="123" spans="1:7">
      <c r="A123" s="15" t="s">
        <v>230</v>
      </c>
      <c r="B123" s="11"/>
      <c r="C123" s="7"/>
      <c r="D123" s="7"/>
      <c r="E123" s="8"/>
      <c r="F123" s="7"/>
      <c r="G123" s="9"/>
    </row>
  </sheetData>
  <mergeCells count="29">
    <mergeCell ref="B2:G2"/>
    <mergeCell ref="B119:F119"/>
    <mergeCell ref="B120:F120"/>
    <mergeCell ref="B64:G64"/>
    <mergeCell ref="B118:F118"/>
    <mergeCell ref="B8:G8"/>
    <mergeCell ref="B18:G18"/>
    <mergeCell ref="B98:G98"/>
    <mergeCell ref="B101:G101"/>
    <mergeCell ref="B108:G108"/>
    <mergeCell ref="B7:F7"/>
    <mergeCell ref="B17:F17"/>
    <mergeCell ref="B107:F107"/>
    <mergeCell ref="B116:F116"/>
    <mergeCell ref="B68:G68"/>
    <mergeCell ref="B34:F34"/>
    <mergeCell ref="B100:F100"/>
    <mergeCell ref="B56:G56"/>
    <mergeCell ref="B63:F63"/>
    <mergeCell ref="B93:G93"/>
    <mergeCell ref="B97:F97"/>
    <mergeCell ref="B44:F44"/>
    <mergeCell ref="B38:G38"/>
    <mergeCell ref="B45:G45"/>
    <mergeCell ref="B92:F92"/>
    <mergeCell ref="B35:G35"/>
    <mergeCell ref="B37:F37"/>
    <mergeCell ref="B55:F55"/>
    <mergeCell ref="B67:F67"/>
  </mergeCells>
  <phoneticPr fontId="38" type="noConversion"/>
  <printOptions horizontalCentered="1" verticalCentered="1"/>
  <pageMargins left="0.70866141732283472" right="0.70866141732283472" top="1.1417322834645669" bottom="0.74803149606299213" header="0.31496062992125984" footer="0.31496062992125984"/>
  <pageSetup paperSize="9" fitToHeight="0" orientation="landscape" r:id="rId1"/>
  <headerFooter>
    <oddHeader>&amp;CTRIBUNAL DE CONTAS DO ESTADO DE GOIÁS
GERÊNCIA DE ADMINISTRAÇÃO
Serviço de Manutenção Predial e Paisagismo</oddHeader>
    <oddFooter>&amp;C&amp;10Página &amp;P de &amp;N
Av. Ubirajara Berocan Leite, n° 640, Goiânia-GO, CEP 74.674-015. Telefone: (62)3228-2089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875A0-3E8A-4DF1-AFE6-63AFFDDACBEA}">
  <sheetPr>
    <tabColor theme="6"/>
  </sheetPr>
  <dimension ref="A1:G30"/>
  <sheetViews>
    <sheetView zoomScaleNormal="100" workbookViewId="0">
      <selection activeCell="E17" sqref="A1:E17"/>
    </sheetView>
  </sheetViews>
  <sheetFormatPr defaultRowHeight="15"/>
  <cols>
    <col min="1" max="1" width="8.140625" customWidth="1"/>
    <col min="2" max="2" width="28.42578125" customWidth="1"/>
    <col min="3" max="3" width="15.28515625" customWidth="1"/>
    <col min="4" max="4" width="17" customWidth="1"/>
    <col min="5" max="5" width="14.42578125" bestFit="1" customWidth="1"/>
    <col min="6" max="6" width="14.42578125" customWidth="1"/>
    <col min="7" max="7" width="13.28515625" bestFit="1" customWidth="1"/>
  </cols>
  <sheetData>
    <row r="1" spans="1:7" ht="15.75">
      <c r="A1" s="92" t="s">
        <v>118</v>
      </c>
      <c r="B1" s="93"/>
      <c r="C1" s="93"/>
      <c r="D1" s="93"/>
      <c r="E1" s="94"/>
      <c r="F1" s="21"/>
    </row>
    <row r="2" spans="1:7" ht="15.75">
      <c r="A2" s="23" t="s">
        <v>105</v>
      </c>
      <c r="B2" s="19" t="s">
        <v>106</v>
      </c>
      <c r="C2" s="24" t="s">
        <v>115</v>
      </c>
      <c r="D2" s="24" t="s">
        <v>116</v>
      </c>
      <c r="E2" s="25" t="s">
        <v>117</v>
      </c>
      <c r="F2" s="21"/>
    </row>
    <row r="3" spans="1:7">
      <c r="A3" s="31">
        <v>1</v>
      </c>
      <c r="B3" s="18" t="s">
        <v>107</v>
      </c>
      <c r="C3" s="27">
        <v>1</v>
      </c>
      <c r="D3" s="17"/>
      <c r="E3" s="26"/>
      <c r="F3" s="21"/>
    </row>
    <row r="4" spans="1:7">
      <c r="A4" s="31">
        <v>2</v>
      </c>
      <c r="B4" s="18" t="s">
        <v>108</v>
      </c>
      <c r="C4" s="27">
        <v>1</v>
      </c>
      <c r="D4" s="20"/>
      <c r="E4" s="26"/>
      <c r="F4" s="21"/>
    </row>
    <row r="5" spans="1:7">
      <c r="A5" s="31">
        <v>3</v>
      </c>
      <c r="B5" s="18" t="s">
        <v>184</v>
      </c>
      <c r="C5" s="17"/>
      <c r="D5" s="27">
        <v>1</v>
      </c>
      <c r="E5" s="36"/>
      <c r="F5" s="21"/>
    </row>
    <row r="6" spans="1:7">
      <c r="A6" s="31">
        <v>4</v>
      </c>
      <c r="B6" s="18" t="s">
        <v>109</v>
      </c>
      <c r="C6" s="17"/>
      <c r="D6" s="17"/>
      <c r="E6" s="37">
        <v>1</v>
      </c>
      <c r="F6" s="21"/>
      <c r="G6" s="71"/>
    </row>
    <row r="7" spans="1:7">
      <c r="A7" s="31">
        <v>5</v>
      </c>
      <c r="B7" s="18" t="s">
        <v>186</v>
      </c>
      <c r="C7" s="17"/>
      <c r="D7" s="17"/>
      <c r="E7" s="37">
        <v>1</v>
      </c>
      <c r="F7" s="21"/>
      <c r="G7" s="71"/>
    </row>
    <row r="8" spans="1:7">
      <c r="A8" s="31">
        <v>6</v>
      </c>
      <c r="B8" s="18" t="s">
        <v>110</v>
      </c>
      <c r="C8" s="17"/>
      <c r="D8" s="27">
        <v>1</v>
      </c>
      <c r="E8" s="26"/>
      <c r="F8" s="21"/>
      <c r="G8" s="71"/>
    </row>
    <row r="9" spans="1:7">
      <c r="A9" s="31">
        <v>7</v>
      </c>
      <c r="B9" s="18" t="s">
        <v>111</v>
      </c>
      <c r="C9" s="17"/>
      <c r="D9" s="17"/>
      <c r="E9" s="37">
        <v>1</v>
      </c>
      <c r="F9" s="21"/>
      <c r="G9" s="71"/>
    </row>
    <row r="10" spans="1:7">
      <c r="A10" s="31">
        <v>8</v>
      </c>
      <c r="B10" s="18" t="s">
        <v>187</v>
      </c>
      <c r="C10" s="17"/>
      <c r="D10" s="17"/>
      <c r="E10" s="37">
        <v>1</v>
      </c>
      <c r="F10" s="21"/>
      <c r="G10" s="71"/>
    </row>
    <row r="11" spans="1:7">
      <c r="A11" s="31">
        <v>9</v>
      </c>
      <c r="B11" s="18" t="s">
        <v>112</v>
      </c>
      <c r="C11" s="17"/>
      <c r="D11" s="17"/>
      <c r="E11" s="37">
        <v>1</v>
      </c>
      <c r="F11" s="21"/>
      <c r="G11" s="71"/>
    </row>
    <row r="12" spans="1:7">
      <c r="A12" s="31">
        <v>10</v>
      </c>
      <c r="B12" s="18" t="s">
        <v>188</v>
      </c>
      <c r="C12" s="17"/>
      <c r="D12" s="17"/>
      <c r="E12" s="37">
        <v>1</v>
      </c>
      <c r="F12" s="21"/>
      <c r="G12" s="71"/>
    </row>
    <row r="13" spans="1:7">
      <c r="A13" s="31">
        <v>11</v>
      </c>
      <c r="B13" s="18" t="s">
        <v>189</v>
      </c>
      <c r="C13" s="17"/>
      <c r="D13" s="27">
        <v>1</v>
      </c>
      <c r="E13" s="26"/>
      <c r="F13" s="21"/>
      <c r="G13" s="71"/>
    </row>
    <row r="14" spans="1:7">
      <c r="A14" s="31">
        <v>12</v>
      </c>
      <c r="B14" s="18" t="s">
        <v>113</v>
      </c>
      <c r="C14" s="28">
        <v>0.33329999999999999</v>
      </c>
      <c r="D14" s="28">
        <v>0.33329999999999999</v>
      </c>
      <c r="E14" s="38">
        <v>0.33329999999999999</v>
      </c>
      <c r="F14" s="21"/>
      <c r="G14" s="71"/>
    </row>
    <row r="15" spans="1:7">
      <c r="A15" s="31">
        <v>13</v>
      </c>
      <c r="B15" s="18" t="s">
        <v>114</v>
      </c>
      <c r="C15" s="17"/>
      <c r="D15" s="17"/>
      <c r="E15" s="38">
        <v>1</v>
      </c>
      <c r="F15" s="21"/>
      <c r="G15" s="71"/>
    </row>
    <row r="16" spans="1:7" ht="15.75" thickBot="1">
      <c r="A16" s="90" t="s">
        <v>214</v>
      </c>
      <c r="B16" s="91"/>
      <c r="C16" s="29">
        <f>'Orçamento Estimativo'!G7+'Orçamento Estimativo'!G17+('Orçamento Estimativo'!G107)/3</f>
        <v>121923.89286666666</v>
      </c>
      <c r="D16" s="29">
        <f>SUM('Orçamento Estimativo'!G34,'Orçamento Estimativo'!G55,'Orçamento Estimativo'!G100,('Orçamento Estimativo'!G107)/3)</f>
        <v>603235.40921011358</v>
      </c>
      <c r="E16" s="30">
        <f>SUM('Orçamento Estimativo'!G37,'Orçamento Estimativo'!G44,'Orçamento Estimativo'!G63,'Orçamento Estimativo'!G67,'Orçamento Estimativo'!G92,'Orçamento Estimativo'!G97,('Orçamento Estimativo'!G107)/3,'Orçamento Estimativo'!G116)</f>
        <v>230827.98746666667</v>
      </c>
      <c r="F16" s="21"/>
    </row>
    <row r="17" spans="1:6" ht="15.75" thickBot="1">
      <c r="A17" s="90" t="s">
        <v>215</v>
      </c>
      <c r="B17" s="91"/>
      <c r="C17" s="29">
        <f>C16*1.1918</f>
        <v>145308.89551849331</v>
      </c>
      <c r="D17" s="29">
        <f t="shared" ref="D17" si="0">D16*1.1918</f>
        <v>718935.9606966133</v>
      </c>
      <c r="E17" s="29">
        <f>E16*1.1918</f>
        <v>275100.79546277336</v>
      </c>
    </row>
    <row r="18" spans="1:6">
      <c r="B18" s="20"/>
      <c r="C18" s="21"/>
      <c r="D18" s="21"/>
      <c r="E18" s="21"/>
      <c r="F18" s="21"/>
    </row>
    <row r="19" spans="1:6">
      <c r="B19" s="20"/>
      <c r="C19" s="21"/>
      <c r="D19" s="21"/>
      <c r="E19" s="21"/>
      <c r="F19" s="21"/>
    </row>
    <row r="20" spans="1:6">
      <c r="B20" s="20"/>
      <c r="C20" s="21"/>
      <c r="D20" s="21"/>
      <c r="E20" s="21"/>
      <c r="F20" s="21"/>
    </row>
    <row r="21" spans="1:6">
      <c r="B21" s="20"/>
      <c r="C21" s="21"/>
      <c r="D21" s="21"/>
      <c r="E21" s="21"/>
      <c r="F21" s="21"/>
    </row>
    <row r="22" spans="1:6">
      <c r="B22" s="20"/>
      <c r="C22" s="21"/>
      <c r="D22" s="21"/>
      <c r="E22" s="21"/>
      <c r="F22" s="21"/>
    </row>
    <row r="23" spans="1:6">
      <c r="B23" s="20"/>
      <c r="C23" s="21"/>
      <c r="D23" s="21"/>
      <c r="E23" s="21"/>
      <c r="F23" s="21"/>
    </row>
    <row r="24" spans="1:6">
      <c r="B24" s="20"/>
      <c r="C24" s="21"/>
      <c r="D24" s="21"/>
      <c r="E24" s="21"/>
      <c r="F24" s="21"/>
    </row>
    <row r="25" spans="1:6">
      <c r="B25" s="20"/>
      <c r="C25" s="21"/>
      <c r="D25" s="21"/>
      <c r="E25" s="21"/>
      <c r="F25" s="21"/>
    </row>
    <row r="26" spans="1:6">
      <c r="B26" s="20"/>
      <c r="C26" s="21"/>
      <c r="D26" s="21"/>
      <c r="E26" s="21"/>
      <c r="F26" s="21"/>
    </row>
    <row r="27" spans="1:6">
      <c r="B27" s="20"/>
      <c r="C27" s="21"/>
      <c r="D27" s="21"/>
      <c r="E27" s="21"/>
      <c r="F27" s="21"/>
    </row>
    <row r="28" spans="1:6">
      <c r="B28" s="20"/>
      <c r="C28" s="21"/>
      <c r="D28" s="21"/>
      <c r="E28" s="21"/>
      <c r="F28" s="21"/>
    </row>
    <row r="29" spans="1:6">
      <c r="B29" s="20"/>
      <c r="C29" s="21"/>
      <c r="D29" s="21"/>
      <c r="E29" s="21"/>
      <c r="F29" s="21"/>
    </row>
    <row r="30" spans="1:6">
      <c r="B30" s="20"/>
      <c r="C30" s="22"/>
      <c r="D30" s="22"/>
      <c r="E30" s="22"/>
      <c r="F30" s="22"/>
    </row>
  </sheetData>
  <mergeCells count="3">
    <mergeCell ref="A16:B16"/>
    <mergeCell ref="A1:E1"/>
    <mergeCell ref="A17:B1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1200" verticalDpi="1200" r:id="rId1"/>
  <headerFooter>
    <oddHeader>&amp;CTRIBUNAL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Orçamento Estimativo</vt:lpstr>
      <vt:lpstr>Cronograma Físico-Financeiro</vt:lpstr>
      <vt:lpstr>'Cronograma Físico-Financeiro'!Area_de_impressao</vt:lpstr>
      <vt:lpstr>'Orçamento Estimativo'!Area_de_impressao</vt:lpstr>
      <vt:lpstr>'Orçamento Estimativo'!Titulos_de_impressao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Mota Emiliano</dc:creator>
  <cp:lastModifiedBy>Luis Carlos de Gouveia Coelho</cp:lastModifiedBy>
  <cp:lastPrinted>2022-02-11T13:17:44Z</cp:lastPrinted>
  <dcterms:created xsi:type="dcterms:W3CDTF">2013-04-26T13:32:04Z</dcterms:created>
  <dcterms:modified xsi:type="dcterms:W3CDTF">2022-06-15T18:46:17Z</dcterms:modified>
</cp:coreProperties>
</file>